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450" windowHeight="5490" tabRatio="744" activeTab="0"/>
  </bookViews>
  <sheets>
    <sheet name="Intro" sheetId="1" r:id="rId1"/>
    <sheet name="SATHist" sheetId="2" r:id="rId2"/>
    <sheet name="Intervals" sheetId="3" state="hidden" r:id="rId3"/>
    <sheet name="3D Hist" sheetId="4" state="hidden" r:id="rId4"/>
    <sheet name="SATAvgMath" sheetId="5" state="hidden" r:id="rId5"/>
    <sheet name="SATScatter" sheetId="6" r:id="rId6"/>
    <sheet name="Extreme" sheetId="7" r:id="rId7"/>
    <sheet name="Patterns" sheetId="8" r:id="rId8"/>
    <sheet name="Corr" sheetId="9" r:id="rId9"/>
    <sheet name="Computing r" sheetId="10" state="hidden" r:id="rId10"/>
    <sheet name="CRExample" sheetId="11" r:id="rId11"/>
    <sheet name="Velocity" sheetId="12" r:id="rId12"/>
    <sheet name="Q&amp;A" sheetId="13" r:id="rId13"/>
    <sheet name="MoreCorr" sheetId="14" state="hidden" r:id="rId14"/>
    <sheet name="NomOutput" sheetId="15" state="hidden" r:id="rId15"/>
    <sheet name="VelocityAns" sheetId="16" state="hidden" r:id="rId16"/>
    <sheet name="Money" sheetId="17" state="hidden" r:id="rId17"/>
  </sheets>
  <externalReferences>
    <externalReference r:id="rId21"/>
  </externalReferences>
  <definedNames>
    <definedName name="b0">#REF!</definedName>
    <definedName name="b1_">#REF!</definedName>
    <definedName name="b2_">#REF!</definedName>
    <definedName name="Freq" localSheetId="3">'3D Hist'!$C$16:$C$394</definedName>
    <definedName name="Freq">'[1]3D Hist Failed'!$C$16:$C$394</definedName>
    <definedName name="Math" localSheetId="3">'3D Hist'!$B$16:$B$394</definedName>
    <definedName name="Math">'[1]3D Hist Failed'!$B$16:$B$394</definedName>
    <definedName name="_xlnm.Print_Area" localSheetId="16">'Money'!$A$1:$T$92</definedName>
    <definedName name="_xlnm.Print_Area" localSheetId="7">'Patterns'!$A$1:$L$25</definedName>
    <definedName name="_xlnm.Print_Area" localSheetId="15">'VelocityAns'!$G$11:$K$37</definedName>
    <definedName name="SDError">#REF!</definedName>
    <definedName name="Verbal" localSheetId="3">'3D Hist'!$A$16:$A$394</definedName>
    <definedName name="Verbal">'[1]3D Hist Failed'!$A$16:$A$394</definedName>
  </definedNames>
  <calcPr fullCalcOnLoad="1"/>
  <pivotCaches>
    <pivotCache cacheId="1" r:id="rId18"/>
  </pivotCaches>
</workbook>
</file>

<file path=xl/comments8.xml><?xml version="1.0" encoding="utf-8"?>
<comments xmlns="http://schemas.openxmlformats.org/spreadsheetml/2006/main">
  <authors>
    <author>Humberto Barreto</author>
  </authors>
  <commentList>
    <comment ref="A8" authorId="0">
      <text>
        <r>
          <rPr>
            <b/>
            <sz val="8"/>
            <rFont val="Tahoma"/>
            <family val="0"/>
          </rPr>
          <t>These are the descriptive statistics for the data in range B15:Y64.</t>
        </r>
      </text>
    </comment>
    <comment ref="A2" authorId="0">
      <text>
        <r>
          <rPr>
            <b/>
            <sz val="8"/>
            <rFont val="Tahoma"/>
            <family val="0"/>
          </rPr>
          <t>Change the values in cells B3, B4, and B5 to force the data in cells B15:Y64 to meet these parameter values (see cells C10, C11, and B12).</t>
        </r>
      </text>
    </comment>
  </commentList>
</comments>
</file>

<file path=xl/sharedStrings.xml><?xml version="1.0" encoding="utf-8"?>
<sst xmlns="http://schemas.openxmlformats.org/spreadsheetml/2006/main" count="859" uniqueCount="373">
  <si>
    <t>You can alter the randomness of the "Nonlinear, Random" option by changing the "nonlinear" parameter.  Make it bigger in absolute value and you get more noise.</t>
  </si>
  <si>
    <t>1965............................................................</t>
  </si>
  <si>
    <t>1966............................................................</t>
  </si>
  <si>
    <t>1967............................................................</t>
  </si>
  <si>
    <t>1968............................................................</t>
  </si>
  <si>
    <t>1969............................................................</t>
  </si>
  <si>
    <r>
      <t xml:space="preserve">This sheet computes the correlation coefficient, r, in </t>
    </r>
    <r>
      <rPr>
        <sz val="10"/>
        <color indexed="10"/>
        <rFont val="Arial"/>
        <family val="2"/>
      </rPr>
      <t xml:space="preserve">three steps </t>
    </r>
    <r>
      <rPr>
        <sz val="10"/>
        <rFont val="Arial"/>
        <family val="2"/>
      </rPr>
      <t>and compares the result to Excel's CORREL function.</t>
    </r>
  </si>
  <si>
    <r>
      <t xml:space="preserve">(std. x) </t>
    </r>
    <r>
      <rPr>
        <b/>
        <sz val="8"/>
        <rFont val="Arial"/>
        <family val="2"/>
      </rPr>
      <t>x</t>
    </r>
    <r>
      <rPr>
        <sz val="10"/>
        <rFont val="Arial"/>
        <family val="0"/>
      </rPr>
      <t xml:space="preserve"> (std. y)</t>
    </r>
  </si>
  <si>
    <t>Do not report r for the entire series because it is misleading.</t>
  </si>
  <si>
    <t>Do present the scatter plot.</t>
  </si>
  <si>
    <t>Personal consumption expenditures</t>
  </si>
  <si>
    <t>Gross private domestic investment</t>
  </si>
  <si>
    <t>Fixed investment</t>
  </si>
  <si>
    <t xml:space="preserve">  1996......................................................................................................................................................</t>
  </si>
  <si>
    <t xml:space="preserve">  1997 p......................................................................................................................................................</t>
  </si>
  <si>
    <t>1996: Jan......................................................................................................................................................</t>
  </si>
  <si>
    <t>1978............................................................</t>
  </si>
  <si>
    <t>1979............................................................</t>
  </si>
  <si>
    <t xml:space="preserve">      Sept......................................................................................................................................................</t>
  </si>
  <si>
    <t xml:space="preserve">      Oct......................................................................................................................................................</t>
  </si>
  <si>
    <t xml:space="preserve">      Nov......................................................................................................................................................</t>
  </si>
  <si>
    <t xml:space="preserve">      Dec......................................................................................................................................................</t>
  </si>
  <si>
    <t>1982............................................................</t>
  </si>
  <si>
    <t>1983............................................................</t>
  </si>
  <si>
    <t>1984 ............................................................</t>
  </si>
  <si>
    <t>1985............................................................</t>
  </si>
  <si>
    <t>1986............................................................</t>
  </si>
  <si>
    <t>1987............................................................</t>
  </si>
  <si>
    <t>1988............................................................</t>
  </si>
  <si>
    <t>1989............................................................</t>
  </si>
  <si>
    <t>1990............................................................</t>
  </si>
  <si>
    <t>1991............................................................</t>
  </si>
  <si>
    <t>Person</t>
  </si>
  <si>
    <t>Left Shoes</t>
  </si>
  <si>
    <t>Right Shoes</t>
  </si>
  <si>
    <t>Correlation Coefficient</t>
  </si>
  <si>
    <t>Hours Sleeping</t>
  </si>
  <si>
    <t>Hours Awake</t>
  </si>
  <si>
    <t>SAT</t>
  </si>
  <si>
    <t>Height (inches)</t>
  </si>
  <si>
    <t>Correlation = 0</t>
  </si>
  <si>
    <t>Perfect Positive Correlation = 1</t>
  </si>
  <si>
    <t>Nonresidential</t>
  </si>
  <si>
    <t>Change</t>
  </si>
  <si>
    <t>Durable</t>
  </si>
  <si>
    <t>Non-</t>
  </si>
  <si>
    <t>Serv-</t>
  </si>
  <si>
    <t>in busi-</t>
  </si>
  <si>
    <t>goods</t>
  </si>
  <si>
    <t>durable</t>
  </si>
  <si>
    <t>ices</t>
  </si>
  <si>
    <t>ness</t>
  </si>
  <si>
    <t>Pro-</t>
  </si>
  <si>
    <t>Resi-</t>
  </si>
  <si>
    <t>inven-</t>
  </si>
  <si>
    <t>Struc-</t>
  </si>
  <si>
    <t>ducers'</t>
  </si>
  <si>
    <t>dential</t>
  </si>
  <si>
    <t>tories</t>
  </si>
  <si>
    <t>tures</t>
  </si>
  <si>
    <t>equip-</t>
  </si>
  <si>
    <t>ment</t>
  </si>
  <si>
    <t>1984............................................................</t>
  </si>
  <si>
    <t xml:space="preserve"> See next page for continuation of table.</t>
  </si>
  <si>
    <t>SD GDP</t>
  </si>
  <si>
    <t>Ave IMR</t>
  </si>
  <si>
    <t>SD IMR</t>
  </si>
  <si>
    <t>r(GDP,IMR)</t>
  </si>
  <si>
    <t>1959............................................................</t>
  </si>
  <si>
    <t>1960............................................................</t>
  </si>
  <si>
    <t>1961............................................................</t>
  </si>
  <si>
    <t>1962............................................................</t>
  </si>
  <si>
    <t>1963............................................................</t>
  </si>
  <si>
    <t>1964............................................................</t>
  </si>
  <si>
    <t xml:space="preserve">  1961......................................................................................................................................................</t>
  </si>
  <si>
    <t xml:space="preserve">  1962......................................................................................................................................................</t>
  </si>
  <si>
    <t xml:space="preserve">      May......................................................................................................................................................</t>
  </si>
  <si>
    <t>Notes on Patterns Sheet</t>
  </si>
  <si>
    <t>Yaverage</t>
  </si>
  <si>
    <t>Xaverage</t>
  </si>
  <si>
    <t>1972............................................................</t>
  </si>
  <si>
    <t>1973............................................................</t>
  </si>
  <si>
    <t>1974............................................................</t>
  </si>
  <si>
    <t>1975............................................................</t>
  </si>
  <si>
    <t>1976............................................................</t>
  </si>
  <si>
    <t>1977............................................................</t>
  </si>
  <si>
    <t xml:space="preserve">  1981......................................................................................................................................................</t>
  </si>
  <si>
    <t xml:space="preserve">  1982......................................................................................................................................................</t>
  </si>
  <si>
    <t xml:space="preserve">  1983......................................................................................................................................................</t>
  </si>
  <si>
    <t>Watch where the new point is placed.</t>
  </si>
  <si>
    <t>Also, points far away have a stronger influence than points near the line.</t>
  </si>
  <si>
    <t>You should see that if the new point arrives in an empty quadrant, it tends to destroy the correlation.</t>
  </si>
  <si>
    <t xml:space="preserve">  1979......................................................................................................................................................</t>
  </si>
  <si>
    <t xml:space="preserve">  1980......................................................................................................................................................</t>
  </si>
  <si>
    <t>1980............................................................</t>
  </si>
  <si>
    <t>1981............................................................</t>
  </si>
  <si>
    <t xml:space="preserve">      III............................................................</t>
  </si>
  <si>
    <t xml:space="preserve">      IV............................................................</t>
  </si>
  <si>
    <t>1993: I............................................................</t>
  </si>
  <si>
    <t>1994: I............................................................</t>
  </si>
  <si>
    <t>1995: I............................................................</t>
  </si>
  <si>
    <t>1996: I............................................................</t>
  </si>
  <si>
    <t>1997: I............................................................</t>
  </si>
  <si>
    <t xml:space="preserve">      IV p............................................................</t>
  </si>
  <si>
    <t>1992............................................................</t>
  </si>
  <si>
    <t>1993............................................................</t>
  </si>
  <si>
    <t>1994............................................................</t>
  </si>
  <si>
    <t>Lesson:</t>
  </si>
  <si>
    <t>The correlation coefficient is a poor descriptor of the data.</t>
  </si>
  <si>
    <t>The picture tells you much more about what's happened to velocity</t>
  </si>
  <si>
    <t>than a single summary statistic.</t>
  </si>
  <si>
    <t>Reporting r without the graph would seriously mislead your audience.</t>
  </si>
  <si>
    <t>Answer:</t>
  </si>
  <si>
    <t>\1\ Gross domestic product (GDP) less exports of goods and services plus imports of goods and services.</t>
  </si>
  <si>
    <t>\2\ GDP plus net receipts of factor income from rest of the world.</t>
  </si>
  <si>
    <t xml:space="preserve"> Source: Department of Commerce, Bureau of Economic Analysis.</t>
  </si>
  <si>
    <t>Table B-1.--Gross domestic product, 1959-97</t>
  </si>
  <si>
    <t xml:space="preserve">  1994......................................................................................................................................................</t>
  </si>
  <si>
    <t xml:space="preserve">  1995......................................................................................................................................................</t>
  </si>
  <si>
    <t xml:space="preserve">  1992......................................................................................................................................................</t>
  </si>
  <si>
    <t xml:space="preserve">  1993......................................................................................................................................................</t>
  </si>
  <si>
    <t>Demonstrating Correlation</t>
  </si>
  <si>
    <t xml:space="preserve">      Apr......................................................................................................................................................</t>
  </si>
  <si>
    <t>domestic</t>
  </si>
  <si>
    <t>demand</t>
  </si>
  <si>
    <t>MMMF</t>
  </si>
  <si>
    <t>deposits,</t>
  </si>
  <si>
    <t>nonfinan-</t>
  </si>
  <si>
    <t>Year and month</t>
  </si>
  <si>
    <t>balances,</t>
  </si>
  <si>
    <t>RPs, Euro-</t>
  </si>
  <si>
    <t>M3 plus</t>
  </si>
  <si>
    <t>cial</t>
  </si>
  <si>
    <t>travelers</t>
  </si>
  <si>
    <t>savings</t>
  </si>
  <si>
    <t>dollars,</t>
  </si>
  <si>
    <t>other</t>
  </si>
  <si>
    <t>sectors</t>
  </si>
  <si>
    <t>checks,</t>
  </si>
  <si>
    <t>deposits</t>
  </si>
  <si>
    <t>and</t>
  </si>
  <si>
    <t>You can change the shape of both the nonlinear, deterministic and nonlinear, random options by changing the free parameter.</t>
  </si>
  <si>
    <t>Problems</t>
  </si>
  <si>
    <t>[Averages of daily figures, except debt; billions of dollars, seasonally adjusted]</t>
  </si>
  <si>
    <t>_</t>
  </si>
  <si>
    <t>M1</t>
  </si>
  <si>
    <t>M2</t>
  </si>
  <si>
    <t xml:space="preserve">      Aug......................................................................................................................................................</t>
  </si>
  <si>
    <t>currency,</t>
  </si>
  <si>
    <t>retail</t>
  </si>
  <si>
    <t>large time</t>
  </si>
  <si>
    <t>This sheet contains data on Nomimal GDP and Money Stock for the United States from 1959 to 1996.  Sources are in hidden sheets.  Execute Format: Sheets: Unhide to see sources.</t>
  </si>
  <si>
    <t>The Velocity of Money is calculated ny dividing NomGDP by the Money Stock.</t>
  </si>
  <si>
    <t>Create scatter diagrams of Velocity over time and LN Velocity over time from 1959 to 1981 AND 1959 to 1996.  Report the correlation coefficient in each of the four cases.</t>
  </si>
  <si>
    <t>1997: Jan......................................................................................................................................................</t>
  </si>
  <si>
    <t>x</t>
  </si>
  <si>
    <t>y</t>
  </si>
  <si>
    <t>Counter</t>
  </si>
  <si>
    <t>Spread Controller</t>
  </si>
  <si>
    <t>Although you would probably never calculate r by hand, it's nice to know how it is done.</t>
  </si>
  <si>
    <t>std. x</t>
  </si>
  <si>
    <t>std. y</t>
  </si>
  <si>
    <t>Click on the cells to reveal the formulas used.</t>
  </si>
  <si>
    <t>Step 2: Find product</t>
  </si>
  <si>
    <t>Step 1: Convert to std. units</t>
  </si>
  <si>
    <t>Given data</t>
  </si>
  <si>
    <t>Step 3: Average the products</t>
  </si>
  <si>
    <t>Excel's CORREL function</t>
  </si>
  <si>
    <t>\1\ Consists of outstanding credit market debt of the U.S. Government, State and local governments, and private nonfinancial</t>
  </si>
  <si>
    <t xml:space="preserve"> sectors; data derived from flow of funds accounts.</t>
  </si>
  <si>
    <t>\2\ Annual changes are from December to December; monthly changes are from 6 months earlier at a simple annual rate.</t>
  </si>
  <si>
    <t xml:space="preserve"> Note.--See Table B-70 for components.</t>
  </si>
  <si>
    <t xml:space="preserve"> Source: Board of Governors of the Federal Reserve System.</t>
  </si>
  <si>
    <t>Table B-1.--Gross domestic product, 1959-97--Continued</t>
  </si>
  <si>
    <t>[Billions of dollars, except as noted; quarterly data at seasonally adjusted annual rates]</t>
  </si>
  <si>
    <t>Net exports of goods and</t>
  </si>
  <si>
    <t>Government consumption expenditures and gross</t>
  </si>
  <si>
    <t>Measured Shoe Size</t>
  </si>
  <si>
    <t>Scroll Down for more</t>
  </si>
  <si>
    <t>Perfect Negative Correlation = -1</t>
  </si>
  <si>
    <t>Done.</t>
  </si>
  <si>
    <t>\1\</t>
  </si>
  <si>
    <t xml:space="preserve">uct    </t>
  </si>
  <si>
    <t>exports</t>
  </si>
  <si>
    <t>Nation-</t>
  </si>
  <si>
    <t>Non- de-</t>
  </si>
  <si>
    <t>local</t>
  </si>
  <si>
    <t>\2\</t>
  </si>
  <si>
    <t>al de-</t>
  </si>
  <si>
    <t>fense</t>
  </si>
  <si>
    <t>chases</t>
  </si>
  <si>
    <t>uct</t>
  </si>
  <si>
    <t>Federal</t>
  </si>
  <si>
    <t>tic pur-</t>
  </si>
  <si>
    <t>national</t>
  </si>
  <si>
    <t>quarter</t>
  </si>
  <si>
    <t>State</t>
  </si>
  <si>
    <t>tic</t>
  </si>
  <si>
    <t xml:space="preserve">chases </t>
  </si>
  <si>
    <t>prod-</t>
  </si>
  <si>
    <t>Net</t>
  </si>
  <si>
    <t>Exports</t>
  </si>
  <si>
    <t>Imports</t>
  </si>
  <si>
    <t>Total</t>
  </si>
  <si>
    <t>product</t>
  </si>
  <si>
    <t xml:space="preserve">  1960......................................................................................................................................................</t>
  </si>
  <si>
    <t>Descriptive Statistics</t>
  </si>
  <si>
    <t>X</t>
  </si>
  <si>
    <t>Y</t>
  </si>
  <si>
    <t>free</t>
  </si>
  <si>
    <t>nonlinear</t>
  </si>
  <si>
    <t xml:space="preserve">      Feb......................................................................................................................................................</t>
  </si>
  <si>
    <t xml:space="preserve">  1964......................................................................................................................................................</t>
  </si>
  <si>
    <t>1970............................................................</t>
  </si>
  <si>
    <t>1971............................................................</t>
  </si>
  <si>
    <t>M3</t>
  </si>
  <si>
    <t xml:space="preserve">  1963......................................................................................................................................................</t>
  </si>
  <si>
    <t>Click this button to take another 100 observations with the same spread.</t>
  </si>
  <si>
    <t>Year</t>
  </si>
  <si>
    <t>Nom M1 (bill $)</t>
  </si>
  <si>
    <t>Nom Output (bill $)</t>
  </si>
  <si>
    <t>Velocity</t>
  </si>
  <si>
    <t>ln Velocity</t>
  </si>
  <si>
    <t xml:space="preserve">  1977......................................................................................................................................................</t>
  </si>
  <si>
    <t xml:space="preserve">  1978......................................................................................................................................................</t>
  </si>
  <si>
    <t xml:space="preserve">  1966......................................................................................................................................................</t>
  </si>
  <si>
    <t xml:space="preserve">  1967......................................................................................................................................................</t>
  </si>
  <si>
    <t xml:space="preserve">  1968......................................................................................................................................................</t>
  </si>
  <si>
    <t xml:space="preserve">  1969......................................................................................................................................................</t>
  </si>
  <si>
    <t xml:space="preserve">  1970......................................................................................................................................................</t>
  </si>
  <si>
    <t xml:space="preserve">  1984......................................................................................................................................................</t>
  </si>
  <si>
    <t xml:space="preserve">  1985......................................................................................................................................................</t>
  </si>
  <si>
    <t xml:space="preserve">  1986......................................................................................................................................................</t>
  </si>
  <si>
    <t>1995............................................................</t>
  </si>
  <si>
    <t>1996............................................................</t>
  </si>
  <si>
    <t>1997 p............................................................</t>
  </si>
  <si>
    <t>1992: I............................................................</t>
  </si>
  <si>
    <t xml:space="preserve">      II............................................................</t>
  </si>
  <si>
    <t xml:space="preserve">  1976......................................................................................................................................................</t>
  </si>
  <si>
    <t xml:space="preserve">  1987......................................................................................................................................................</t>
  </si>
  <si>
    <t xml:space="preserve">  1988......................................................................................................................................................</t>
  </si>
  <si>
    <t xml:space="preserve">  1989......................................................................................................................................................</t>
  </si>
  <si>
    <t>527 applicants to Wabash College in a recent year.</t>
  </si>
  <si>
    <t>Verbal</t>
  </si>
  <si>
    <t>Math</t>
  </si>
  <si>
    <t>Average</t>
  </si>
  <si>
    <t>SD</t>
  </si>
  <si>
    <t>What does the histogram look like?</t>
  </si>
  <si>
    <t>Scroll down to check how you did.</t>
  </si>
  <si>
    <t>Bin</t>
  </si>
  <si>
    <t>Frequency</t>
  </si>
  <si>
    <t>Label</t>
  </si>
  <si>
    <t>More</t>
  </si>
  <si>
    <t>Point of Averages</t>
  </si>
  <si>
    <t>SD Line</t>
  </si>
  <si>
    <t>Average x</t>
  </si>
  <si>
    <t>SDx</t>
  </si>
  <si>
    <t>Average y</t>
  </si>
  <si>
    <t>SDy</t>
  </si>
  <si>
    <t>r</t>
  </si>
  <si>
    <t>L</t>
  </si>
  <si>
    <t>Debt    \1\</t>
  </si>
  <si>
    <t>Percent change from year or 6 months</t>
  </si>
  <si>
    <t>earlier    \2\</t>
  </si>
  <si>
    <t>Sum of</t>
  </si>
  <si>
    <t>M1 plus</t>
  </si>
  <si>
    <t>M2 plus</t>
  </si>
  <si>
    <t>Debt of</t>
  </si>
  <si>
    <t xml:space="preserve">  1965......................................................................................................................................................</t>
  </si>
  <si>
    <t>Parameters</t>
  </si>
  <si>
    <t xml:space="preserve">      June......................................................................................................................................................</t>
  </si>
  <si>
    <t xml:space="preserve">      July......................................................................................................................................................</t>
  </si>
  <si>
    <t xml:space="preserve">      Mar......................................................................................................................................................</t>
  </si>
  <si>
    <t>Table B-69.--Money stock, liquid assets, and debt measures, 1959-97</t>
  </si>
  <si>
    <t xml:space="preserve">  1971......................................................................................................................................................</t>
  </si>
  <si>
    <t xml:space="preserve">  1972......................................................................................................................................................</t>
  </si>
  <si>
    <t xml:space="preserve">  1973......................................................................................................................................................</t>
  </si>
  <si>
    <t xml:space="preserve">  1974......................................................................................................................................................</t>
  </si>
  <si>
    <t xml:space="preserve">  1975......................................................................................................................................................</t>
  </si>
  <si>
    <t>For which cases is the correlation coefficient a good descriptor of the data?</t>
  </si>
  <si>
    <t>For which cases is the correlation coefficient a poor descriptor of the data? Why?</t>
  </si>
  <si>
    <t>liquid</t>
  </si>
  <si>
    <t>(monthly</t>
  </si>
  <si>
    <t>Debt</t>
  </si>
  <si>
    <t>and other</t>
  </si>
  <si>
    <t>(including</t>
  </si>
  <si>
    <t>instituti-</t>
  </si>
  <si>
    <t>assets</t>
  </si>
  <si>
    <t>average of</t>
  </si>
  <si>
    <t>checkable</t>
  </si>
  <si>
    <t>MMDAs),</t>
  </si>
  <si>
    <t>on- only</t>
  </si>
  <si>
    <t>adjacent</t>
  </si>
  <si>
    <t>and small</t>
  </si>
  <si>
    <t>month-end</t>
  </si>
  <si>
    <t>(OCDs)</t>
  </si>
  <si>
    <t>time</t>
  </si>
  <si>
    <t>balances</t>
  </si>
  <si>
    <t>levels)</t>
  </si>
  <si>
    <t>December:</t>
  </si>
  <si>
    <t xml:space="preserve">  1959......................................................................................................................................................</t>
  </si>
  <si>
    <t>.</t>
  </si>
  <si>
    <t xml:space="preserve">      Dec p......................................................................................................................................................</t>
  </si>
  <si>
    <t xml:space="preserve">  1990......................................................................................................................................................</t>
  </si>
  <si>
    <t xml:space="preserve">  1991......................................................................................................................................................</t>
  </si>
  <si>
    <t>Percent change</t>
  </si>
  <si>
    <t>services</t>
  </si>
  <si>
    <t>investment</t>
  </si>
  <si>
    <t>Adden-</t>
  </si>
  <si>
    <t>from preceding</t>
  </si>
  <si>
    <t>Final</t>
  </si>
  <si>
    <t>Gross</t>
  </si>
  <si>
    <t>dum:</t>
  </si>
  <si>
    <t>period</t>
  </si>
  <si>
    <t>sales of</t>
  </si>
  <si>
    <t>domes-</t>
  </si>
  <si>
    <t>Year or</t>
  </si>
  <si>
    <t>Step 3: (avg. product)</t>
  </si>
  <si>
    <t>Use the average and SD to create a mind's eye picture.</t>
  </si>
  <si>
    <t>This sheet contains data on 527 applicants to Wabash College in a recent year.</t>
  </si>
  <si>
    <t>This workbook begins with an example based on SAT data for applicants admitted to Wabash College one year in the mid 1990s.</t>
  </si>
  <si>
    <r>
      <t xml:space="preserve">The </t>
    </r>
    <r>
      <rPr>
        <i/>
        <sz val="10"/>
        <rFont val="Arial"/>
        <family val="2"/>
      </rPr>
      <t>SATHist</t>
    </r>
    <r>
      <rPr>
        <sz val="10"/>
        <rFont val="Arial"/>
        <family val="0"/>
      </rPr>
      <t xml:space="preserve"> sheet gives summary statistics on the Verbal and Math SAT scores and asks you to draw rough pictures of the histograms for these variables.</t>
    </r>
  </si>
  <si>
    <r>
      <t xml:space="preserve">The </t>
    </r>
    <r>
      <rPr>
        <i/>
        <sz val="10"/>
        <rFont val="Arial"/>
        <family val="2"/>
      </rPr>
      <t>SATScatter</t>
    </r>
    <r>
      <rPr>
        <sz val="10"/>
        <rFont val="Arial"/>
        <family val="0"/>
      </rPr>
      <t xml:space="preserve"> sheet presents the same data in a bivariate scatter plot and allows you to plot the SD line and point of averages.</t>
    </r>
  </si>
  <si>
    <r>
      <t xml:space="preserve">The </t>
    </r>
    <r>
      <rPr>
        <i/>
        <sz val="10"/>
        <rFont val="Arial"/>
        <family val="2"/>
      </rPr>
      <t>Extreme</t>
    </r>
    <r>
      <rPr>
        <sz val="10"/>
        <rFont val="Arial"/>
        <family val="0"/>
      </rPr>
      <t xml:space="preserve"> sheet contains some extreme cases of positive and negative correlation.</t>
    </r>
  </si>
  <si>
    <r>
      <t xml:space="preserve">The </t>
    </r>
    <r>
      <rPr>
        <i/>
        <sz val="10"/>
        <rFont val="Arial"/>
        <family val="2"/>
      </rPr>
      <t>Patterns</t>
    </r>
    <r>
      <rPr>
        <sz val="10"/>
        <rFont val="Arial"/>
        <family val="0"/>
      </rPr>
      <t xml:space="preserve"> sheet shows that the same summary statistics will fit many different bivariate patterns. Summary stats, including r, don't tell the whole story!</t>
    </r>
  </si>
  <si>
    <t>The workbook goes on to explore various aspects of the correlation coefficient.</t>
  </si>
  <si>
    <r>
      <t xml:space="preserve">The </t>
    </r>
    <r>
      <rPr>
        <i/>
        <sz val="10"/>
        <rFont val="Arial"/>
        <family val="2"/>
      </rPr>
      <t>Velocity</t>
    </r>
    <r>
      <rPr>
        <sz val="10"/>
        <rFont val="Arial"/>
        <family val="0"/>
      </rPr>
      <t xml:space="preserve"> sheet gives an example based on actual economic data.</t>
    </r>
  </si>
  <si>
    <t>Introduction to Correlation.xls.</t>
  </si>
  <si>
    <r>
      <t xml:space="preserve">The </t>
    </r>
    <r>
      <rPr>
        <i/>
        <sz val="10"/>
        <rFont val="Arial"/>
        <family val="2"/>
      </rPr>
      <t>Corr</t>
    </r>
    <r>
      <rPr>
        <sz val="10"/>
        <rFont val="Arial"/>
        <family val="0"/>
      </rPr>
      <t xml:space="preserve"> sheet dynamically shows how the correlation coefficient changes as more data is added to a bivariate scatter.</t>
    </r>
  </si>
  <si>
    <t>&lt;--Change cell B2 and click Understanding Correlation--&gt;</t>
  </si>
  <si>
    <t>The workbook contains other hidden sheets that will be revealed as you progress through the material.</t>
  </si>
  <si>
    <t>Use the scroll bar to increase or decrease the spread of observations.</t>
  </si>
  <si>
    <t>The Velocity of Money is calculated by dividing NomGDP by the Money Stock.</t>
  </si>
  <si>
    <t xml:space="preserve">This sheet contains data on Nomimal GDP and Money Stock for the United States from 1959 to 1996. </t>
  </si>
  <si>
    <r>
      <t xml:space="preserve">The </t>
    </r>
    <r>
      <rPr>
        <i/>
        <sz val="10"/>
        <rFont val="Arial"/>
        <family val="2"/>
      </rPr>
      <t>Q&amp;A</t>
    </r>
    <r>
      <rPr>
        <sz val="10"/>
        <rFont val="Arial"/>
        <family val="0"/>
      </rPr>
      <t xml:space="preserve"> sheet contains self-study questions.</t>
    </r>
  </si>
  <si>
    <t>The answers can be found in the Answers folder.</t>
  </si>
  <si>
    <t>This workbook explains and uses the correlation coefficient with several examples.</t>
  </si>
  <si>
    <t>Costa Rican Consumption and Investment Shares of GDP.</t>
  </si>
  <si>
    <r>
      <t xml:space="preserve">The </t>
    </r>
    <r>
      <rPr>
        <i/>
        <sz val="10"/>
        <rFont val="Arial"/>
        <family val="2"/>
      </rPr>
      <t>CRExample</t>
    </r>
    <r>
      <rPr>
        <sz val="10"/>
        <rFont val="Arial"/>
        <family val="0"/>
      </rPr>
      <t xml:space="preserve"> sheet contains the answer to an example question in the book.</t>
    </r>
  </si>
  <si>
    <t>Sum of Freq</t>
  </si>
  <si>
    <t>Math Grouped</t>
  </si>
  <si>
    <t>399 and below</t>
  </si>
  <si>
    <t>400-499</t>
  </si>
  <si>
    <t>500-599</t>
  </si>
  <si>
    <t>600-699</t>
  </si>
  <si>
    <t>700 and above</t>
  </si>
  <si>
    <t>Grand Total</t>
  </si>
  <si>
    <t>Verbal Grouped</t>
  </si>
  <si>
    <t>Freq</t>
  </si>
  <si>
    <t>if 2</t>
  </si>
  <si>
    <t>if 3</t>
  </si>
  <si>
    <t>sum check</t>
  </si>
  <si>
    <t>The Verbal SAT histogram starts in cell B37 and the 3Hist is below. Click the Make 3DHist button to learn how to make one..</t>
  </si>
  <si>
    <t xml:space="preserve">1.  Open the workbook IMRGDP.xls.  Find out what's being graphed in the scatter diagram, reproduced on the right.  Explain why the summary statistics, average IMR, average GDP, and the correlation coefficient taken together don't tell the whole story. </t>
  </si>
  <si>
    <t xml:space="preserve">3. Give an example of two variables which have some correlation but in which one variable does not cause the other variable.  You don't need actual data, just a plausible case. </t>
  </si>
  <si>
    <t>The data in the table below were obtained by computing the average Math score given a Verbal score.</t>
  </si>
  <si>
    <t>There are 44 observations.</t>
  </si>
  <si>
    <t>Avg Math</t>
  </si>
  <si>
    <r>
      <t xml:space="preserve">2.  Change cell B16 in the </t>
    </r>
    <r>
      <rPr>
        <i/>
        <sz val="10"/>
        <rFont val="Arial"/>
        <family val="2"/>
      </rPr>
      <t xml:space="preserve">Computing r </t>
    </r>
    <r>
      <rPr>
        <sz val="10"/>
        <rFont val="Arial"/>
        <family val="2"/>
      </rPr>
      <t xml:space="preserve">sheet (you need to click the Computing r button in the Corr sheet first) in this workbook to some very large value (1000) and look at how the table changes.  If necessary, hit F9 or Ctrl-= to make the sheet recompute. What intuition does this give you as to why r can never be less than - 1 or more than 1? </t>
    </r>
  </si>
  <si>
    <t>Ave GDP</t>
  </si>
  <si>
    <t>Q&amp;A for Correlation.xls</t>
  </si>
  <si>
    <r>
      <t xml:space="preserve">Avg </t>
    </r>
    <r>
      <rPr>
        <b/>
        <i/>
        <sz val="10"/>
        <color indexed="10"/>
        <rFont val="Arial"/>
        <family val="2"/>
      </rPr>
      <t>Y</t>
    </r>
  </si>
  <si>
    <r>
      <t xml:space="preserve">SD </t>
    </r>
    <r>
      <rPr>
        <b/>
        <i/>
        <sz val="10"/>
        <color indexed="10"/>
        <rFont val="Arial"/>
        <family val="2"/>
      </rPr>
      <t>Y</t>
    </r>
  </si>
  <si>
    <r>
      <t xml:space="preserve">Return to </t>
    </r>
    <r>
      <rPr>
        <i/>
        <sz val="24"/>
        <color indexed="10"/>
        <rFont val="Arial"/>
        <family val="2"/>
      </rPr>
      <t>SATScatter</t>
    </r>
    <r>
      <rPr>
        <sz val="24"/>
        <color indexed="10"/>
        <rFont val="Arial"/>
        <family val="0"/>
      </rPr>
      <t xml:space="preserve"> sheet</t>
    </r>
  </si>
  <si>
    <t>C Share</t>
  </si>
  <si>
    <t>I Share</t>
  </si>
  <si>
    <t>Percent</t>
  </si>
  <si>
    <t>slope</t>
  </si>
  <si>
    <t>intercept</t>
  </si>
  <si>
    <t>http://datacentre2.chass.utoronto.ca/pwt56/docs/country.html</t>
  </si>
  <si>
    <t>The data for this example came from version 5.6 of the Penn World Tables:</t>
  </si>
  <si>
    <t>If you use a different version of PWT, the data are different.</t>
  </si>
  <si>
    <r>
      <t xml:space="preserve">Remember to click the Generate </t>
    </r>
    <r>
      <rPr>
        <i/>
        <sz val="10"/>
        <color indexed="10"/>
        <rFont val="Arial"/>
        <family val="2"/>
      </rPr>
      <t>Y</t>
    </r>
    <r>
      <rPr>
        <sz val="10"/>
        <color indexed="10"/>
        <rFont val="Arial"/>
        <family val="2"/>
      </rPr>
      <t xml:space="preserve"> button after chaning a parameter.</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</si>
</sst>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00000"/>
    <numFmt numFmtId="168" formatCode="0.0000000"/>
    <numFmt numFmtId="169" formatCode="0.0"/>
    <numFmt numFmtId="170" formatCode="0.00000000"/>
    <numFmt numFmtId="171" formatCode="0_)"/>
    <numFmt numFmtId="172" formatCode="#,##0.0_);\(#,##0.0\)"/>
    <numFmt numFmtId="173" formatCode="0.0_)"/>
    <numFmt numFmtId="174" formatCode="0.00_)"/>
    <numFmt numFmtId="175" formatCode="0.000_)"/>
    <numFmt numFmtId="176" formatCode="&quot;N$&quot;#,##0_);\(&quot;N$&quot;#,##0\)"/>
    <numFmt numFmtId="177" formatCode="&quot;N$&quot;#,##0_);[Red]\(&quot;N$&quot;#,##0\)"/>
    <numFmt numFmtId="178" formatCode="&quot;N$&quot;#,##0.00_);\(&quot;N$&quot;#,##0.00\)"/>
    <numFmt numFmtId="179" formatCode="&quot;N$&quot;#,##0.00_);[Red]\(&quot;N$&quot;#,##0.00\)"/>
    <numFmt numFmtId="180" formatCode="_(&quot;N$&quot;* #,##0_);_(&quot;N$&quot;* \(#,##0\);_(&quot;N$&quot;* &quot;-&quot;_);_(@_)"/>
    <numFmt numFmtId="181" formatCode="_(&quot;N$&quot;* #,##0.00_);_(&quot;N$&quot;* \(#,##0.00\);_(&quot;N$&quot;* &quot;-&quot;??_);_(@_)"/>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6">
    <font>
      <sz val="10"/>
      <name val="Arial"/>
      <family val="0"/>
    </font>
    <font>
      <u val="single"/>
      <sz val="10"/>
      <color indexed="12"/>
      <name val="Arial"/>
      <family val="0"/>
    </font>
    <font>
      <sz val="8"/>
      <name val="Geneva"/>
      <family val="0"/>
    </font>
    <font>
      <sz val="10"/>
      <color indexed="10"/>
      <name val="Arial"/>
      <family val="0"/>
    </font>
    <font>
      <i/>
      <sz val="10"/>
      <name val="Arial"/>
      <family val="0"/>
    </font>
    <font>
      <sz val="10"/>
      <color indexed="9"/>
      <name val="Arial"/>
      <family val="0"/>
    </font>
    <font>
      <sz val="14"/>
      <color indexed="53"/>
      <name val="Arial"/>
      <family val="2"/>
    </font>
    <font>
      <b/>
      <sz val="10"/>
      <name val="Arial"/>
      <family val="0"/>
    </font>
    <font>
      <b/>
      <sz val="18.75"/>
      <name val="Arial"/>
      <family val="0"/>
    </font>
    <font>
      <sz val="23"/>
      <name val="Arial"/>
      <family val="0"/>
    </font>
    <font>
      <b/>
      <sz val="12"/>
      <color indexed="10"/>
      <name val="Arial"/>
      <family val="2"/>
    </font>
    <font>
      <sz val="15.75"/>
      <name val="Arial"/>
      <family val="0"/>
    </font>
    <font>
      <sz val="16.75"/>
      <name val="Arial"/>
      <family val="0"/>
    </font>
    <font>
      <b/>
      <sz val="8.25"/>
      <color indexed="10"/>
      <name val="Arial"/>
      <family val="2"/>
    </font>
    <font>
      <sz val="9.5"/>
      <name val="Arial"/>
      <family val="2"/>
    </font>
    <font>
      <sz val="9"/>
      <color indexed="10"/>
      <name val="Geneva"/>
      <family val="0"/>
    </font>
    <font>
      <b/>
      <sz val="12"/>
      <color indexed="16"/>
      <name val="Geneva"/>
      <family val="0"/>
    </font>
    <font>
      <sz val="24"/>
      <color indexed="10"/>
      <name val="Arial"/>
      <family val="0"/>
    </font>
    <font>
      <b/>
      <sz val="12"/>
      <color indexed="10"/>
      <name val="Geneva"/>
      <family val="0"/>
    </font>
    <font>
      <b/>
      <sz val="8"/>
      <name val="Geneva"/>
      <family val="0"/>
    </font>
    <font>
      <sz val="10.5"/>
      <name val="Arial"/>
      <family val="0"/>
    </font>
    <font>
      <b/>
      <sz val="12"/>
      <name val="Arial"/>
      <family val="0"/>
    </font>
    <font>
      <sz val="12"/>
      <name val="Arial"/>
      <family val="0"/>
    </font>
    <font>
      <b/>
      <sz val="6"/>
      <color indexed="10"/>
      <name val="Arial"/>
      <family val="2"/>
    </font>
    <font>
      <sz val="9.75"/>
      <name val="Arial"/>
      <family val="2"/>
    </font>
    <font>
      <sz val="8"/>
      <color indexed="10"/>
      <name val="Arial"/>
      <family val="2"/>
    </font>
    <font>
      <b/>
      <sz val="8"/>
      <name val="Arial"/>
      <family val="2"/>
    </font>
    <font>
      <sz val="12"/>
      <name val="Times New Roman"/>
      <family val="0"/>
    </font>
    <font>
      <b/>
      <sz val="12"/>
      <name val="Times New Roman"/>
      <family val="1"/>
    </font>
    <font>
      <b/>
      <sz val="11"/>
      <name val="Geneva"/>
      <family val="0"/>
    </font>
    <font>
      <sz val="8.25"/>
      <name val="Geneva"/>
      <family val="0"/>
    </font>
    <font>
      <sz val="8"/>
      <name val="Tahoma"/>
      <family val="2"/>
    </font>
    <font>
      <sz val="9"/>
      <name val="Arial"/>
      <family val="0"/>
    </font>
    <font>
      <b/>
      <sz val="10"/>
      <color indexed="12"/>
      <name val="Arial"/>
      <family val="2"/>
    </font>
    <font>
      <sz val="8"/>
      <name val="Arial"/>
      <family val="2"/>
    </font>
    <font>
      <sz val="10"/>
      <color indexed="8"/>
      <name val="Arial"/>
      <family val="2"/>
    </font>
    <font>
      <sz val="14"/>
      <color indexed="8"/>
      <name val="Arial"/>
      <family val="2"/>
    </font>
    <font>
      <sz val="8.25"/>
      <name val="Arial"/>
      <family val="2"/>
    </font>
    <font>
      <sz val="8.75"/>
      <name val="Arial"/>
      <family val="2"/>
    </font>
    <font>
      <sz val="9.25"/>
      <name val="Arial"/>
      <family val="2"/>
    </font>
    <font>
      <sz val="9"/>
      <color indexed="10"/>
      <name val="Arial"/>
      <family val="2"/>
    </font>
    <font>
      <b/>
      <sz val="8.25"/>
      <name val="Arial"/>
      <family val="2"/>
    </font>
    <font>
      <b/>
      <sz val="8.25"/>
      <color indexed="14"/>
      <name val="Arial"/>
      <family val="2"/>
    </font>
    <font>
      <b/>
      <sz val="8"/>
      <color indexed="12"/>
      <name val="Arial"/>
      <family val="2"/>
    </font>
    <font>
      <b/>
      <sz val="8"/>
      <name val="Tahoma"/>
      <family val="0"/>
    </font>
    <font>
      <sz val="14"/>
      <name val="Arial"/>
      <family val="2"/>
    </font>
    <font>
      <sz val="5.75"/>
      <name val="Geneva"/>
      <family val="0"/>
    </font>
    <font>
      <sz val="8.5"/>
      <name val="Arial"/>
      <family val="2"/>
    </font>
    <font>
      <sz val="10"/>
      <name val="Geneva"/>
      <family val="0"/>
    </font>
    <font>
      <sz val="10"/>
      <color indexed="10"/>
      <name val="Geneva"/>
      <family val="0"/>
    </font>
    <font>
      <b/>
      <sz val="10"/>
      <color indexed="10"/>
      <name val="Arial"/>
      <family val="2"/>
    </font>
    <font>
      <b/>
      <i/>
      <sz val="10"/>
      <name val="Arial"/>
      <family val="2"/>
    </font>
    <font>
      <b/>
      <i/>
      <sz val="10"/>
      <color indexed="10"/>
      <name val="Arial"/>
      <family val="2"/>
    </font>
    <font>
      <i/>
      <sz val="24"/>
      <color indexed="10"/>
      <name val="Arial"/>
      <family val="2"/>
    </font>
    <font>
      <b/>
      <sz val="10"/>
      <color indexed="9"/>
      <name val="Arial"/>
      <family val="2"/>
    </font>
    <font>
      <i/>
      <sz val="10"/>
      <color indexed="10"/>
      <name val="Arial"/>
      <family val="2"/>
    </font>
  </fonts>
  <fills count="2">
    <fill>
      <patternFill/>
    </fill>
    <fill>
      <patternFill patternType="gray125"/>
    </fill>
  </fills>
  <borders count="49">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style="medium"/>
      <bottom style="thin"/>
    </border>
    <border>
      <left>
        <color indexed="63"/>
      </left>
      <right style="thin"/>
      <top style="thin"/>
      <bottom style="thin"/>
    </border>
    <border>
      <left style="thin"/>
      <right style="thin"/>
      <top>
        <color indexed="63"/>
      </top>
      <bottom style="thin"/>
    </border>
    <border>
      <left>
        <color indexed="63"/>
      </left>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style="thin"/>
      <right style="medium"/>
      <top style="medium"/>
      <bottom style="thin"/>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48" fillId="0" borderId="0">
      <alignment/>
      <protection/>
    </xf>
    <xf numFmtId="171" fontId="0" fillId="0" borderId="0">
      <alignment/>
      <protection/>
    </xf>
    <xf numFmtId="9" fontId="0" fillId="0" borderId="0" applyFont="0" applyFill="0" applyBorder="0" applyAlignment="0" applyProtection="0"/>
  </cellStyleXfs>
  <cellXfs count="194">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3" fillId="0" borderId="2" xfId="0" applyFont="1" applyBorder="1" applyAlignment="1">
      <alignment/>
    </xf>
    <xf numFmtId="0" fontId="3" fillId="0" borderId="3" xfId="0" applyFont="1" applyBorder="1" applyAlignment="1">
      <alignment/>
    </xf>
    <xf numFmtId="0" fontId="0" fillId="0" borderId="4" xfId="0" applyBorder="1" applyAlignment="1">
      <alignment horizontal="right"/>
    </xf>
    <xf numFmtId="1" fontId="0" fillId="0" borderId="5" xfId="0" applyNumberFormat="1" applyBorder="1" applyAlignment="1">
      <alignment horizontal="center"/>
    </xf>
    <xf numFmtId="0" fontId="3" fillId="0" borderId="4" xfId="0" applyFont="1" applyBorder="1" applyAlignment="1">
      <alignment/>
    </xf>
    <xf numFmtId="1" fontId="3" fillId="0" borderId="5" xfId="0" applyNumberFormat="1" applyFont="1" applyBorder="1" applyAlignment="1">
      <alignment horizontal="center"/>
    </xf>
    <xf numFmtId="1" fontId="5" fillId="0" borderId="0" xfId="0" applyNumberFormat="1" applyFont="1" applyAlignment="1">
      <alignment/>
    </xf>
    <xf numFmtId="0" fontId="5" fillId="0" borderId="0" xfId="0" applyFont="1" applyAlignment="1">
      <alignment/>
    </xf>
    <xf numFmtId="0" fontId="0" fillId="0" borderId="6" xfId="0" applyBorder="1" applyAlignment="1">
      <alignment horizontal="right"/>
    </xf>
    <xf numFmtId="1" fontId="0" fillId="0" borderId="7" xfId="0" applyNumberFormat="1" applyBorder="1" applyAlignment="1">
      <alignment horizontal="center"/>
    </xf>
    <xf numFmtId="0" fontId="3" fillId="0" borderId="6" xfId="0" applyFont="1" applyBorder="1" applyAlignment="1">
      <alignment/>
    </xf>
    <xf numFmtId="1" fontId="3" fillId="0" borderId="7" xfId="0" applyNumberFormat="1" applyFont="1" applyBorder="1" applyAlignment="1">
      <alignment horizontal="center"/>
    </xf>
    <xf numFmtId="2" fontId="5" fillId="0" borderId="0" xfId="0" applyNumberFormat="1" applyFont="1" applyAlignment="1">
      <alignment/>
    </xf>
    <xf numFmtId="0" fontId="0" fillId="0" borderId="0" xfId="0" applyFont="1" applyAlignment="1">
      <alignment/>
    </xf>
    <xf numFmtId="0" fontId="6" fillId="0" borderId="2" xfId="0" applyFont="1" applyBorder="1" applyAlignment="1">
      <alignment horizontal="right"/>
    </xf>
    <xf numFmtId="2" fontId="6" fillId="0" borderId="3" xfId="0" applyNumberFormat="1" applyFont="1" applyBorder="1" applyAlignment="1">
      <alignment horizontal="center"/>
    </xf>
    <xf numFmtId="0" fontId="17" fillId="0" borderId="0" xfId="0" applyFont="1" applyAlignment="1">
      <alignment/>
    </xf>
    <xf numFmtId="0" fontId="5" fillId="0" borderId="0" xfId="0" applyFont="1" applyAlignment="1">
      <alignment/>
    </xf>
    <xf numFmtId="0" fontId="0" fillId="0" borderId="5" xfId="0" applyBorder="1" applyAlignment="1">
      <alignment horizontal="center"/>
    </xf>
    <xf numFmtId="2" fontId="3" fillId="0" borderId="5" xfId="0" applyNumberFormat="1" applyFont="1" applyBorder="1" applyAlignment="1">
      <alignment horizontal="center"/>
    </xf>
    <xf numFmtId="166" fontId="0" fillId="0" borderId="7" xfId="0" applyNumberFormat="1" applyBorder="1" applyAlignment="1">
      <alignment horizontal="center"/>
    </xf>
    <xf numFmtId="2" fontId="3" fillId="0" borderId="7" xfId="0" applyNumberFormat="1" applyFont="1" applyBorder="1" applyAlignment="1">
      <alignment horizontal="center"/>
    </xf>
    <xf numFmtId="0" fontId="25" fillId="0" borderId="0" xfId="0" applyFont="1" applyAlignment="1">
      <alignment/>
    </xf>
    <xf numFmtId="0" fontId="7" fillId="0" borderId="0" xfId="0" applyFont="1" applyAlignment="1">
      <alignment/>
    </xf>
    <xf numFmtId="0" fontId="7" fillId="0" borderId="1" xfId="0" applyFont="1" applyBorder="1" applyAlignment="1">
      <alignment horizontal="center"/>
    </xf>
    <xf numFmtId="173" fontId="7" fillId="0" borderId="1" xfId="0" applyNumberFormat="1" applyFont="1" applyBorder="1" applyAlignment="1">
      <alignment horizontal="center"/>
    </xf>
    <xf numFmtId="174" fontId="0" fillId="0" borderId="0" xfId="0" applyNumberFormat="1" applyAlignment="1">
      <alignment horizontal="center"/>
    </xf>
    <xf numFmtId="0" fontId="0" fillId="0" borderId="2" xfId="0" applyBorder="1" applyAlignment="1">
      <alignment horizontal="center"/>
    </xf>
    <xf numFmtId="2" fontId="0" fillId="0" borderId="3" xfId="0" applyNumberFormat="1" applyBorder="1" applyAlignment="1">
      <alignment horizontal="center"/>
    </xf>
    <xf numFmtId="0" fontId="27" fillId="0" borderId="0" xfId="0" applyFont="1" applyAlignment="1">
      <alignment wrapText="1"/>
    </xf>
    <xf numFmtId="0" fontId="27" fillId="0" borderId="0" xfId="0" applyFont="1" applyAlignment="1">
      <alignment/>
    </xf>
    <xf numFmtId="171" fontId="0" fillId="0" borderId="0" xfId="21">
      <alignment/>
      <protection/>
    </xf>
    <xf numFmtId="0" fontId="0" fillId="0" borderId="2" xfId="0" applyBorder="1" applyAlignment="1">
      <alignment horizontal="right"/>
    </xf>
    <xf numFmtId="0" fontId="0" fillId="0" borderId="3" xfId="0" applyBorder="1" applyAlignment="1">
      <alignment horizontal="left"/>
    </xf>
    <xf numFmtId="2" fontId="5" fillId="0" borderId="0" xfId="0" applyNumberFormat="1" applyFont="1" applyAlignment="1">
      <alignment/>
    </xf>
    <xf numFmtId="0" fontId="33" fillId="0" borderId="0" xfId="0" applyFont="1" applyAlignment="1">
      <alignment/>
    </xf>
    <xf numFmtId="171" fontId="4" fillId="0" borderId="0" xfId="21" applyNumberFormat="1" applyFont="1" applyAlignment="1" applyProtection="1">
      <alignment horizontal="centerContinuous"/>
      <protection/>
    </xf>
    <xf numFmtId="171" fontId="0" fillId="0" borderId="0" xfId="21" applyNumberFormat="1" applyFont="1" applyAlignment="1" applyProtection="1">
      <alignment horizontal="centerContinuous"/>
      <protection/>
    </xf>
    <xf numFmtId="171" fontId="0" fillId="0" borderId="0" xfId="21" applyFont="1" applyAlignment="1" applyProtection="1">
      <alignment horizontal="fill"/>
      <protection/>
    </xf>
    <xf numFmtId="171" fontId="0" fillId="0" borderId="0" xfId="21" applyFont="1" applyProtection="1">
      <alignment/>
      <protection/>
    </xf>
    <xf numFmtId="171" fontId="0" fillId="0" borderId="0" xfId="21" applyNumberFormat="1" applyFont="1" applyProtection="1">
      <alignment/>
      <protection/>
    </xf>
    <xf numFmtId="171" fontId="0" fillId="0" borderId="0" xfId="21" applyFont="1" applyAlignment="1" applyProtection="1">
      <alignment horizontal="center"/>
      <protection/>
    </xf>
    <xf numFmtId="171" fontId="0" fillId="0" borderId="0" xfId="21" applyNumberFormat="1" applyFont="1" applyAlignment="1" applyProtection="1">
      <alignment horizontal="fill"/>
      <protection/>
    </xf>
    <xf numFmtId="171" fontId="0" fillId="0" borderId="0" xfId="21" applyNumberFormat="1" applyFont="1" applyAlignment="1" applyProtection="1">
      <alignment horizontal="center"/>
      <protection/>
    </xf>
    <xf numFmtId="172" fontId="0" fillId="0" borderId="0" xfId="21" applyNumberFormat="1" applyFont="1" applyProtection="1">
      <alignment/>
      <protection/>
    </xf>
    <xf numFmtId="171" fontId="4" fillId="0" borderId="0" xfId="21" applyNumberFormat="1" applyFont="1" applyProtection="1">
      <alignment/>
      <protection/>
    </xf>
    <xf numFmtId="37" fontId="0" fillId="0" borderId="0" xfId="21" applyNumberFormat="1" applyFont="1" applyProtection="1">
      <alignment/>
      <protection/>
    </xf>
    <xf numFmtId="166" fontId="0" fillId="0" borderId="0" xfId="0" applyNumberFormat="1" applyAlignment="1">
      <alignment/>
    </xf>
    <xf numFmtId="0" fontId="35" fillId="0" borderId="0" xfId="0" applyFont="1" applyAlignment="1">
      <alignment horizontal="center"/>
    </xf>
    <xf numFmtId="0" fontId="35" fillId="0" borderId="5" xfId="0" applyFont="1" applyBorder="1" applyAlignment="1">
      <alignment horizontal="center"/>
    </xf>
    <xf numFmtId="166" fontId="35" fillId="0" borderId="7" xfId="0" applyNumberFormat="1" applyFont="1" applyBorder="1" applyAlignment="1">
      <alignment horizontal="center"/>
    </xf>
    <xf numFmtId="2" fontId="36" fillId="0" borderId="3" xfId="0" applyNumberFormat="1" applyFont="1" applyBorder="1" applyAlignment="1">
      <alignment horizontal="center"/>
    </xf>
    <xf numFmtId="2" fontId="35" fillId="0" borderId="5" xfId="0" applyNumberFormat="1" applyFont="1" applyBorder="1" applyAlignment="1">
      <alignment horizontal="center"/>
    </xf>
    <xf numFmtId="2" fontId="35" fillId="0" borderId="7" xfId="0" applyNumberFormat="1" applyFont="1" applyBorder="1" applyAlignment="1">
      <alignment horizontal="center"/>
    </xf>
    <xf numFmtId="166" fontId="0" fillId="0" borderId="0" xfId="0" applyNumberFormat="1" applyFont="1" applyAlignment="1">
      <alignment/>
    </xf>
    <xf numFmtId="166" fontId="7" fillId="0" borderId="0" xfId="0" applyNumberFormat="1" applyFont="1" applyAlignment="1">
      <alignment/>
    </xf>
    <xf numFmtId="0" fontId="0" fillId="0" borderId="8"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6" fillId="0" borderId="14" xfId="0" applyFont="1" applyBorder="1" applyAlignment="1">
      <alignment/>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8" fillId="0" borderId="14" xfId="0" applyFont="1" applyBorder="1" applyAlignment="1">
      <alignment/>
    </xf>
    <xf numFmtId="0" fontId="0" fillId="0" borderId="15" xfId="0" applyBorder="1" applyAlignment="1">
      <alignment horizontal="center"/>
    </xf>
    <xf numFmtId="169" fontId="16" fillId="0" borderId="14" xfId="0" applyNumberFormat="1" applyFont="1" applyBorder="1" applyAlignment="1">
      <alignment/>
    </xf>
    <xf numFmtId="1" fontId="0" fillId="0" borderId="8" xfId="0" applyNumberFormat="1" applyBorder="1" applyAlignment="1">
      <alignment/>
    </xf>
    <xf numFmtId="0" fontId="0" fillId="0" borderId="16" xfId="0" applyBorder="1" applyAlignment="1">
      <alignment/>
    </xf>
    <xf numFmtId="0" fontId="4" fillId="0" borderId="8" xfId="0" applyFont="1" applyFill="1" applyBorder="1" applyAlignment="1">
      <alignment horizontal="center"/>
    </xf>
    <xf numFmtId="0" fontId="0" fillId="0" borderId="8" xfId="0" applyNumberFormat="1" applyFill="1" applyBorder="1" applyAlignment="1">
      <alignment/>
    </xf>
    <xf numFmtId="0" fontId="0" fillId="0" borderId="8" xfId="0" applyFill="1" applyBorder="1" applyAlignment="1">
      <alignment/>
    </xf>
    <xf numFmtId="0" fontId="0" fillId="0" borderId="17" xfId="0" applyBorder="1" applyAlignment="1">
      <alignment horizontal="center"/>
    </xf>
    <xf numFmtId="0" fontId="0" fillId="0" borderId="17" xfId="0" applyBorder="1" applyAlignment="1">
      <alignment/>
    </xf>
    <xf numFmtId="0" fontId="7" fillId="0" borderId="2" xfId="0" applyFont="1" applyBorder="1" applyAlignment="1">
      <alignment/>
    </xf>
    <xf numFmtId="0" fontId="0" fillId="0" borderId="18" xfId="0" applyBorder="1" applyAlignment="1">
      <alignment/>
    </xf>
    <xf numFmtId="0" fontId="25" fillId="0" borderId="3" xfId="0" applyFont="1" applyBorder="1" applyAlignment="1">
      <alignment/>
    </xf>
    <xf numFmtId="166" fontId="0" fillId="0" borderId="10" xfId="0" applyNumberFormat="1" applyBorder="1" applyAlignment="1">
      <alignment/>
    </xf>
    <xf numFmtId="0" fontId="0" fillId="0" borderId="11" xfId="0" applyBorder="1" applyAlignment="1">
      <alignment horizontal="center"/>
    </xf>
    <xf numFmtId="166" fontId="0" fillId="0" borderId="13" xfId="0" applyNumberFormat="1" applyBorder="1" applyAlignment="1">
      <alignment/>
    </xf>
    <xf numFmtId="0" fontId="0" fillId="0" borderId="19" xfId="0" applyBorder="1" applyAlignment="1">
      <alignment horizontal="center"/>
    </xf>
    <xf numFmtId="166" fontId="0" fillId="0" borderId="20" xfId="0" applyNumberFormat="1" applyBorder="1" applyAlignment="1">
      <alignment horizontal="center"/>
    </xf>
    <xf numFmtId="166" fontId="0" fillId="0" borderId="21" xfId="0" applyNumberFormat="1" applyBorder="1" applyAlignment="1">
      <alignment horizontal="center"/>
    </xf>
    <xf numFmtId="0" fontId="0" fillId="0" borderId="22" xfId="0" applyBorder="1" applyAlignment="1">
      <alignment/>
    </xf>
    <xf numFmtId="166" fontId="0" fillId="0" borderId="23" xfId="0" applyNumberFormat="1" applyBorder="1" applyAlignment="1">
      <alignment/>
    </xf>
    <xf numFmtId="0" fontId="25" fillId="0" borderId="15" xfId="0" applyFont="1" applyBorder="1" applyAlignment="1">
      <alignment/>
    </xf>
    <xf numFmtId="0" fontId="3" fillId="0" borderId="24" xfId="0" applyFont="1" applyBorder="1" applyAlignment="1">
      <alignment/>
    </xf>
    <xf numFmtId="166" fontId="0" fillId="0" borderId="9" xfId="0" applyNumberFormat="1" applyBorder="1" applyAlignment="1">
      <alignment/>
    </xf>
    <xf numFmtId="166" fontId="0" fillId="0" borderId="25" xfId="0" applyNumberFormat="1" applyBorder="1" applyAlignment="1">
      <alignment/>
    </xf>
    <xf numFmtId="166" fontId="7" fillId="0" borderId="14" xfId="0" applyNumberFormat="1" applyFont="1" applyBorder="1" applyAlignment="1">
      <alignment/>
    </xf>
    <xf numFmtId="174" fontId="0" fillId="0" borderId="8" xfId="0" applyNumberFormat="1" applyBorder="1" applyAlignment="1">
      <alignment horizontal="center"/>
    </xf>
    <xf numFmtId="174" fontId="0" fillId="0" borderId="17" xfId="0" applyNumberFormat="1" applyBorder="1" applyAlignment="1">
      <alignment horizontal="center"/>
    </xf>
    <xf numFmtId="0" fontId="7" fillId="0" borderId="26" xfId="0" applyFont="1" applyBorder="1" applyAlignment="1">
      <alignment horizontal="center"/>
    </xf>
    <xf numFmtId="173" fontId="7" fillId="0" borderId="27" xfId="0" applyNumberFormat="1" applyFont="1" applyBorder="1" applyAlignment="1">
      <alignment horizontal="center"/>
    </xf>
    <xf numFmtId="0" fontId="7" fillId="0" borderId="27" xfId="0" applyFont="1" applyBorder="1" applyAlignment="1">
      <alignment horizontal="center"/>
    </xf>
    <xf numFmtId="0" fontId="7" fillId="0" borderId="14" xfId="0" applyFont="1" applyBorder="1" applyAlignment="1">
      <alignment horizontal="center"/>
    </xf>
    <xf numFmtId="0" fontId="0" fillId="0" borderId="28" xfId="0" applyBorder="1" applyAlignment="1">
      <alignment/>
    </xf>
    <xf numFmtId="0" fontId="0" fillId="0" borderId="12" xfId="0" applyBorder="1" applyAlignment="1">
      <alignment horizontal="center"/>
    </xf>
    <xf numFmtId="174" fontId="0" fillId="0" borderId="12" xfId="0" applyNumberFormat="1" applyBorder="1" applyAlignment="1">
      <alignment horizontal="center"/>
    </xf>
    <xf numFmtId="166" fontId="0" fillId="0" borderId="29" xfId="0" applyNumberFormat="1" applyBorder="1" applyAlignment="1">
      <alignment/>
    </xf>
    <xf numFmtId="0" fontId="3" fillId="0" borderId="0" xfId="0" applyFont="1" applyAlignment="1">
      <alignment/>
    </xf>
    <xf numFmtId="0" fontId="28" fillId="0" borderId="0" xfId="0" applyFont="1" applyAlignment="1">
      <alignment horizontal="left"/>
    </xf>
    <xf numFmtId="0" fontId="48" fillId="0" borderId="0" xfId="20">
      <alignment/>
      <protection/>
    </xf>
    <xf numFmtId="0" fontId="48" fillId="0" borderId="30" xfId="20" applyBorder="1">
      <alignment/>
      <protection/>
    </xf>
    <xf numFmtId="0" fontId="48" fillId="0" borderId="31" xfId="20" applyBorder="1">
      <alignment/>
      <protection/>
    </xf>
    <xf numFmtId="0" fontId="48" fillId="0" borderId="32" xfId="20" applyBorder="1">
      <alignment/>
      <protection/>
    </xf>
    <xf numFmtId="0" fontId="48" fillId="0" borderId="33" xfId="20" applyBorder="1">
      <alignment/>
      <protection/>
    </xf>
    <xf numFmtId="0" fontId="48" fillId="0" borderId="34" xfId="20" applyBorder="1">
      <alignment/>
      <protection/>
    </xf>
    <xf numFmtId="0" fontId="48" fillId="0" borderId="30" xfId="20" applyBorder="1" applyAlignment="1">
      <alignment horizontal="centerContinuous"/>
      <protection/>
    </xf>
    <xf numFmtId="0" fontId="48" fillId="0" borderId="30" xfId="20" applyBorder="1">
      <alignment/>
      <protection/>
    </xf>
    <xf numFmtId="0" fontId="48" fillId="0" borderId="35" xfId="20" applyBorder="1">
      <alignment/>
      <protection/>
    </xf>
    <xf numFmtId="0" fontId="48" fillId="0" borderId="36" xfId="20" applyBorder="1" applyAlignment="1">
      <alignment horizontal="centerContinuous"/>
      <protection/>
    </xf>
    <xf numFmtId="0" fontId="48" fillId="0" borderId="36" xfId="20" applyBorder="1">
      <alignment/>
      <protection/>
    </xf>
    <xf numFmtId="0" fontId="48" fillId="0" borderId="37" xfId="20" applyBorder="1">
      <alignment/>
      <protection/>
    </xf>
    <xf numFmtId="0" fontId="48" fillId="0" borderId="38" xfId="20" applyBorder="1">
      <alignment/>
      <protection/>
    </xf>
    <xf numFmtId="0" fontId="48" fillId="0" borderId="30" xfId="20" applyNumberFormat="1" applyBorder="1">
      <alignment/>
      <protection/>
    </xf>
    <xf numFmtId="0" fontId="48" fillId="0" borderId="35" xfId="20" applyNumberFormat="1" applyBorder="1">
      <alignment/>
      <protection/>
    </xf>
    <xf numFmtId="0" fontId="48" fillId="0" borderId="39" xfId="20" applyBorder="1">
      <alignment/>
      <protection/>
    </xf>
    <xf numFmtId="0" fontId="48" fillId="0" borderId="40" xfId="20" applyBorder="1">
      <alignment/>
      <protection/>
    </xf>
    <xf numFmtId="0" fontId="48" fillId="0" borderId="39" xfId="20" applyNumberFormat="1" applyBorder="1">
      <alignment/>
      <protection/>
    </xf>
    <xf numFmtId="0" fontId="48" fillId="0" borderId="32" xfId="20" applyNumberFormat="1" applyBorder="1">
      <alignment/>
      <protection/>
    </xf>
    <xf numFmtId="0" fontId="0" fillId="0" borderId="0" xfId="0" applyBorder="1" applyAlignment="1">
      <alignment/>
    </xf>
    <xf numFmtId="0" fontId="0" fillId="0" borderId="41" xfId="0" applyBorder="1" applyAlignment="1">
      <alignment/>
    </xf>
    <xf numFmtId="0" fontId="21" fillId="0" borderId="0" xfId="0" applyFont="1" applyAlignment="1">
      <alignment/>
    </xf>
    <xf numFmtId="0" fontId="50" fillId="0" borderId="9" xfId="0" applyFont="1" applyBorder="1" applyAlignment="1">
      <alignment/>
    </xf>
    <xf numFmtId="0" fontId="50" fillId="0" borderId="10" xfId="0" applyFont="1" applyBorder="1" applyAlignment="1" applyProtection="1">
      <alignment/>
      <protection locked="0"/>
    </xf>
    <xf numFmtId="0" fontId="50" fillId="0" borderId="11" xfId="0" applyFont="1" applyBorder="1" applyAlignment="1">
      <alignment/>
    </xf>
    <xf numFmtId="0" fontId="50" fillId="0" borderId="13" xfId="0" applyFont="1" applyBorder="1" applyAlignment="1" applyProtection="1">
      <alignment/>
      <protection locked="0"/>
    </xf>
    <xf numFmtId="0" fontId="7" fillId="0" borderId="9" xfId="0" applyFont="1" applyBorder="1" applyAlignment="1">
      <alignment/>
    </xf>
    <xf numFmtId="0" fontId="7" fillId="0" borderId="8" xfId="0" applyFont="1" applyBorder="1" applyAlignment="1">
      <alignment/>
    </xf>
    <xf numFmtId="0" fontId="7" fillId="0" borderId="10" xfId="0" applyFont="1" applyBorder="1" applyAlignment="1">
      <alignment/>
    </xf>
    <xf numFmtId="169" fontId="7" fillId="0" borderId="8" xfId="0" applyNumberFormat="1" applyFont="1" applyBorder="1" applyAlignment="1">
      <alignment/>
    </xf>
    <xf numFmtId="0" fontId="0" fillId="0" borderId="0" xfId="0" applyFont="1" applyAlignment="1" applyProtection="1">
      <alignment/>
      <protection locked="0"/>
    </xf>
    <xf numFmtId="0" fontId="50" fillId="0" borderId="0" xfId="0" applyFont="1" applyAlignment="1">
      <alignment/>
    </xf>
    <xf numFmtId="0" fontId="0" fillId="0" borderId="0" xfId="0" applyFont="1" applyAlignment="1">
      <alignment wrapText="1"/>
    </xf>
    <xf numFmtId="0" fontId="0" fillId="0" borderId="8" xfId="0" applyFont="1" applyBorder="1" applyAlignment="1">
      <alignment/>
    </xf>
    <xf numFmtId="169" fontId="0" fillId="0" borderId="8" xfId="0" applyNumberFormat="1" applyFont="1" applyBorder="1" applyAlignment="1">
      <alignment/>
    </xf>
    <xf numFmtId="166" fontId="0" fillId="0" borderId="8" xfId="0" applyNumberFormat="1" applyFont="1" applyBorder="1" applyAlignment="1">
      <alignment/>
    </xf>
    <xf numFmtId="0" fontId="7" fillId="0" borderId="20" xfId="0" applyFont="1" applyBorder="1" applyAlignment="1">
      <alignment horizontal="center" wrapText="1"/>
    </xf>
    <xf numFmtId="0" fontId="0" fillId="0" borderId="8" xfId="0" applyNumberFormat="1" applyFont="1" applyBorder="1" applyAlignment="1">
      <alignment wrapText="1"/>
    </xf>
    <xf numFmtId="0" fontId="7" fillId="0" borderId="42" xfId="0" applyFont="1" applyBorder="1" applyAlignment="1">
      <alignment horizontal="center" wrapText="1"/>
    </xf>
    <xf numFmtId="0" fontId="0" fillId="0" borderId="43" xfId="0" applyFont="1" applyBorder="1" applyAlignment="1">
      <alignment wrapText="1"/>
    </xf>
    <xf numFmtId="0" fontId="0" fillId="0" borderId="44" xfId="0" applyFont="1" applyBorder="1" applyAlignment="1">
      <alignment wrapText="1"/>
    </xf>
    <xf numFmtId="0" fontId="7" fillId="0" borderId="0" xfId="0" applyFont="1" applyAlignment="1">
      <alignment wrapText="1"/>
    </xf>
    <xf numFmtId="2" fontId="0" fillId="0" borderId="8" xfId="0" applyNumberFormat="1" applyFont="1" applyBorder="1" applyAlignment="1" applyProtection="1">
      <alignment/>
      <protection locked="0"/>
    </xf>
    <xf numFmtId="0" fontId="52" fillId="0" borderId="9" xfId="0" applyFont="1" applyBorder="1" applyAlignment="1">
      <alignment/>
    </xf>
    <xf numFmtId="0" fontId="51" fillId="0" borderId="8" xfId="0" applyFont="1" applyBorder="1" applyAlignment="1">
      <alignment horizontal="center"/>
    </xf>
    <xf numFmtId="0" fontId="51" fillId="0" borderId="10" xfId="0" applyFont="1" applyBorder="1" applyAlignment="1">
      <alignment horizontal="center"/>
    </xf>
    <xf numFmtId="0" fontId="51" fillId="0" borderId="11" xfId="0" applyFont="1" applyBorder="1" applyAlignment="1">
      <alignment/>
    </xf>
    <xf numFmtId="0" fontId="4" fillId="0" borderId="8" xfId="0" applyFont="1" applyBorder="1" applyAlignment="1">
      <alignment horizontal="center"/>
    </xf>
    <xf numFmtId="0" fontId="0" fillId="0" borderId="0" xfId="0" applyAlignment="1">
      <alignment horizontal="right"/>
    </xf>
    <xf numFmtId="0" fontId="28" fillId="0" borderId="0" xfId="0" applyFont="1" applyAlignment="1">
      <alignment horizontal="center"/>
    </xf>
    <xf numFmtId="169" fontId="0" fillId="0" borderId="0" xfId="0" applyNumberFormat="1" applyAlignment="1">
      <alignment horizontal="center"/>
    </xf>
    <xf numFmtId="0" fontId="0" fillId="0" borderId="41" xfId="0" applyBorder="1" applyAlignment="1">
      <alignment horizontal="center"/>
    </xf>
    <xf numFmtId="0" fontId="1" fillId="0" borderId="0" xfId="19" applyAlignment="1">
      <alignment/>
    </xf>
    <xf numFmtId="0" fontId="54" fillId="0" borderId="0" xfId="0" applyFont="1" applyBorder="1" applyAlignment="1">
      <alignment/>
    </xf>
    <xf numFmtId="0" fontId="54" fillId="0" borderId="0" xfId="0" applyFont="1" applyBorder="1" applyAlignment="1" applyProtection="1">
      <alignment/>
      <protection locked="0"/>
    </xf>
    <xf numFmtId="0" fontId="3" fillId="0" borderId="8"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5" xfId="0" applyBorder="1" applyAlignment="1">
      <alignment horizontal="center"/>
    </xf>
    <xf numFmtId="0" fontId="0" fillId="0" borderId="45" xfId="0" applyBorder="1" applyAlignment="1">
      <alignment horizontal="center"/>
    </xf>
    <xf numFmtId="0" fontId="0" fillId="0" borderId="24" xfId="0" applyBorder="1" applyAlignment="1">
      <alignment horizontal="center"/>
    </xf>
    <xf numFmtId="0" fontId="15" fillId="0" borderId="15" xfId="0" applyFont="1" applyBorder="1" applyAlignment="1">
      <alignment horizontal="center"/>
    </xf>
    <xf numFmtId="0" fontId="15" fillId="0" borderId="45" xfId="0" applyFont="1" applyBorder="1" applyAlignment="1">
      <alignment horizontal="center"/>
    </xf>
    <xf numFmtId="0" fontId="15" fillId="0" borderId="24" xfId="0"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3" fillId="0" borderId="15" xfId="0" applyFont="1" applyBorder="1" applyAlignment="1">
      <alignment horizontal="center"/>
    </xf>
    <xf numFmtId="0" fontId="3" fillId="0" borderId="45" xfId="0" applyFont="1" applyBorder="1" applyAlignment="1">
      <alignment horizontal="center"/>
    </xf>
    <xf numFmtId="0" fontId="3" fillId="0" borderId="24" xfId="0" applyFont="1" applyBorder="1" applyAlignment="1">
      <alignment horizontal="center"/>
    </xf>
    <xf numFmtId="0" fontId="50" fillId="0" borderId="46" xfId="0" applyFont="1" applyBorder="1" applyAlignment="1">
      <alignment horizontal="center"/>
    </xf>
    <xf numFmtId="0" fontId="50" fillId="0" borderId="47" xfId="0" applyFont="1" applyBorder="1" applyAlignment="1">
      <alignment horizontal="center"/>
    </xf>
    <xf numFmtId="0" fontId="7" fillId="0" borderId="46" xfId="0" applyFont="1" applyBorder="1" applyAlignment="1">
      <alignment horizontal="center"/>
    </xf>
    <xf numFmtId="0" fontId="7" fillId="0" borderId="48" xfId="0" applyFont="1" applyBorder="1" applyAlignment="1">
      <alignment horizontal="center"/>
    </xf>
    <xf numFmtId="0" fontId="7" fillId="0" borderId="47" xfId="0" applyFont="1" applyBorder="1" applyAlignment="1">
      <alignment horizontal="center"/>
    </xf>
    <xf numFmtId="166" fontId="7" fillId="0" borderId="12" xfId="0" applyNumberFormat="1" applyFont="1" applyBorder="1" applyAlignment="1">
      <alignment horizontal="center"/>
    </xf>
    <xf numFmtId="166" fontId="7" fillId="0" borderId="13" xfId="0" applyNumberFormat="1" applyFont="1" applyBorder="1" applyAlignment="1">
      <alignment horizontal="center"/>
    </xf>
    <xf numFmtId="0" fontId="40" fillId="0" borderId="26" xfId="0" applyFont="1" applyBorder="1" applyAlignment="1">
      <alignment horizontal="center"/>
    </xf>
    <xf numFmtId="0" fontId="40" fillId="0" borderId="27" xfId="0" applyFont="1" applyBorder="1" applyAlignment="1">
      <alignment horizontal="center"/>
    </xf>
    <xf numFmtId="0" fontId="0" fillId="0" borderId="0" xfId="0" applyAlignment="1">
      <alignment horizontal="center"/>
    </xf>
    <xf numFmtId="166" fontId="0" fillId="0" borderId="41" xfId="0" applyNumberFormat="1" applyBorder="1" applyAlignment="1">
      <alignment/>
    </xf>
  </cellXfs>
  <cellStyles count="9">
    <cellStyle name="Normal" xfId="0"/>
    <cellStyle name="Comma" xfId="15"/>
    <cellStyle name="Comma [0]" xfId="16"/>
    <cellStyle name="Currency" xfId="17"/>
    <cellStyle name="Currency [0]" xfId="18"/>
    <cellStyle name="Hyperlink" xfId="19"/>
    <cellStyle name="Normal_3DHist" xfId="20"/>
    <cellStyle name="Normal_VELOCITY.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Intervals!$I$3:$I$32</c:f>
              <c:strCache>
                <c:ptCount val="30"/>
                <c:pt idx="0">
                  <c:v>200 to 220</c:v>
                </c:pt>
                <c:pt idx="1">
                  <c:v>&gt;220 to 240</c:v>
                </c:pt>
                <c:pt idx="2">
                  <c:v>&gt;240 to 260</c:v>
                </c:pt>
                <c:pt idx="3">
                  <c:v>&gt;260 to 280</c:v>
                </c:pt>
                <c:pt idx="4">
                  <c:v>&gt;280 to 300</c:v>
                </c:pt>
                <c:pt idx="5">
                  <c:v>&gt;300 to 320</c:v>
                </c:pt>
                <c:pt idx="6">
                  <c:v>&gt;320 to 340</c:v>
                </c:pt>
                <c:pt idx="7">
                  <c:v>&gt;340 to 360</c:v>
                </c:pt>
                <c:pt idx="8">
                  <c:v>&gt;360 to 380</c:v>
                </c:pt>
                <c:pt idx="9">
                  <c:v>&gt;380 to 400</c:v>
                </c:pt>
                <c:pt idx="10">
                  <c:v>&gt;400 to 420</c:v>
                </c:pt>
                <c:pt idx="11">
                  <c:v>&gt;420 to 440</c:v>
                </c:pt>
                <c:pt idx="12">
                  <c:v>&gt;440 to 460</c:v>
                </c:pt>
                <c:pt idx="13">
                  <c:v>&gt;460 to 480</c:v>
                </c:pt>
                <c:pt idx="14">
                  <c:v>&gt;480 to 500</c:v>
                </c:pt>
                <c:pt idx="15">
                  <c:v>&gt;500 to 520</c:v>
                </c:pt>
                <c:pt idx="16">
                  <c:v>&gt;520 to 540</c:v>
                </c:pt>
                <c:pt idx="17">
                  <c:v>&gt;540 to 560</c:v>
                </c:pt>
                <c:pt idx="18">
                  <c:v>&gt;560 to 580</c:v>
                </c:pt>
                <c:pt idx="19">
                  <c:v>&gt;580 to 600</c:v>
                </c:pt>
                <c:pt idx="20">
                  <c:v>&gt;600 to 620</c:v>
                </c:pt>
                <c:pt idx="21">
                  <c:v>&gt;620 to 640</c:v>
                </c:pt>
                <c:pt idx="22">
                  <c:v>&gt;640 to 660</c:v>
                </c:pt>
                <c:pt idx="23">
                  <c:v>&gt;660 to 680</c:v>
                </c:pt>
                <c:pt idx="24">
                  <c:v>&gt;680 to 700</c:v>
                </c:pt>
                <c:pt idx="25">
                  <c:v>&gt;700 to 720</c:v>
                </c:pt>
                <c:pt idx="26">
                  <c:v>&gt;720 to 740</c:v>
                </c:pt>
                <c:pt idx="27">
                  <c:v>&gt;740 to 760</c:v>
                </c:pt>
                <c:pt idx="28">
                  <c:v>&gt;760 to 780</c:v>
                </c:pt>
                <c:pt idx="29">
                  <c:v>&gt;780 to 800</c:v>
                </c:pt>
              </c:strCache>
            </c:strRef>
          </c:cat>
          <c:val>
            <c:numRef>
              <c:f>Intervals!$B$3:$B$32</c:f>
              <c:numCache>
                <c:ptCount val="30"/>
                <c:pt idx="0">
                  <c:v>0</c:v>
                </c:pt>
                <c:pt idx="1">
                  <c:v>0</c:v>
                </c:pt>
                <c:pt idx="2">
                  <c:v>0</c:v>
                </c:pt>
                <c:pt idx="3">
                  <c:v>0</c:v>
                </c:pt>
                <c:pt idx="4">
                  <c:v>0</c:v>
                </c:pt>
                <c:pt idx="5">
                  <c:v>1</c:v>
                </c:pt>
                <c:pt idx="6">
                  <c:v>2</c:v>
                </c:pt>
                <c:pt idx="7">
                  <c:v>5</c:v>
                </c:pt>
                <c:pt idx="8">
                  <c:v>15</c:v>
                </c:pt>
                <c:pt idx="9">
                  <c:v>14</c:v>
                </c:pt>
                <c:pt idx="10">
                  <c:v>31</c:v>
                </c:pt>
                <c:pt idx="11">
                  <c:v>20</c:v>
                </c:pt>
                <c:pt idx="12">
                  <c:v>44</c:v>
                </c:pt>
                <c:pt idx="13">
                  <c:v>35</c:v>
                </c:pt>
                <c:pt idx="14">
                  <c:v>47</c:v>
                </c:pt>
                <c:pt idx="15">
                  <c:v>56</c:v>
                </c:pt>
                <c:pt idx="16">
                  <c:v>38</c:v>
                </c:pt>
                <c:pt idx="17">
                  <c:v>40</c:v>
                </c:pt>
                <c:pt idx="18">
                  <c:v>34</c:v>
                </c:pt>
                <c:pt idx="19">
                  <c:v>36</c:v>
                </c:pt>
                <c:pt idx="20">
                  <c:v>33</c:v>
                </c:pt>
                <c:pt idx="21">
                  <c:v>16</c:v>
                </c:pt>
                <c:pt idx="22">
                  <c:v>13</c:v>
                </c:pt>
                <c:pt idx="23">
                  <c:v>21</c:v>
                </c:pt>
                <c:pt idx="24">
                  <c:v>10</c:v>
                </c:pt>
                <c:pt idx="25">
                  <c:v>6</c:v>
                </c:pt>
                <c:pt idx="26">
                  <c:v>5</c:v>
                </c:pt>
                <c:pt idx="27">
                  <c:v>4</c:v>
                </c:pt>
                <c:pt idx="28">
                  <c:v>0</c:v>
                </c:pt>
                <c:pt idx="29">
                  <c:v>1</c:v>
                </c:pt>
              </c:numCache>
            </c:numRef>
          </c:val>
        </c:ser>
        <c:gapWidth val="0"/>
        <c:axId val="44209590"/>
        <c:axId val="62341991"/>
      </c:barChart>
      <c:catAx>
        <c:axId val="44209590"/>
        <c:scaling>
          <c:orientation val="minMax"/>
        </c:scaling>
        <c:axPos val="b"/>
        <c:delete val="0"/>
        <c:numFmt formatCode="General" sourceLinked="1"/>
        <c:majorTickMark val="out"/>
        <c:minorTickMark val="none"/>
        <c:tickLblPos val="nextTo"/>
        <c:crossAx val="62341991"/>
        <c:crosses val="autoZero"/>
        <c:auto val="1"/>
        <c:lblOffset val="100"/>
        <c:noMultiLvlLbl val="0"/>
      </c:catAx>
      <c:valAx>
        <c:axId val="62341991"/>
        <c:scaling>
          <c:orientation val="minMax"/>
        </c:scaling>
        <c:axPos val="l"/>
        <c:majorGridlines/>
        <c:delete val="0"/>
        <c:numFmt formatCode="General" sourceLinked="1"/>
        <c:majorTickMark val="out"/>
        <c:minorTickMark val="none"/>
        <c:tickLblPos val="nextTo"/>
        <c:crossAx val="44209590"/>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 Scatter Diagram</a:t>
            </a:r>
          </a:p>
        </c:rich>
      </c:tx>
      <c:layout>
        <c:manualLayout>
          <c:xMode val="factor"/>
          <c:yMode val="factor"/>
          <c:x val="0.003"/>
          <c:y val="-0.0215"/>
        </c:manualLayout>
      </c:layout>
      <c:spPr>
        <a:noFill/>
        <a:ln>
          <a:noFill/>
        </a:ln>
      </c:spPr>
    </c:title>
    <c:plotArea>
      <c:layout>
        <c:manualLayout>
          <c:xMode val="edge"/>
          <c:yMode val="edge"/>
          <c:x val="0.0295"/>
          <c:y val="0.06725"/>
          <c:w val="0.96025"/>
          <c:h val="0.901"/>
        </c:manualLayout>
      </c:layout>
      <c:scatterChart>
        <c:scatterStyle val="lineMarker"/>
        <c:varyColors val="0"/>
        <c:ser>
          <c:idx val="0"/>
          <c:order val="0"/>
          <c:tx>
            <c:strRef>
              <c:f>SATScatter!$B$2</c:f>
              <c:strCache>
                <c:ptCount val="1"/>
                <c:pt idx="0">
                  <c:v>Math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SATScatter!$A$3:$A$529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xVal>
          <c:yVal>
            <c:numRef>
              <c:f>SATScatter!$B$3:$B$529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yVal>
          <c:smooth val="0"/>
        </c:ser>
        <c:axId val="47200634"/>
        <c:axId val="22152523"/>
      </c:scatterChart>
      <c:valAx>
        <c:axId val="47200634"/>
        <c:scaling>
          <c:orientation val="minMax"/>
          <c:max val="800"/>
          <c:min val="250"/>
        </c:scaling>
        <c:axPos val="b"/>
        <c:title>
          <c:tx>
            <c:rich>
              <a:bodyPr vert="horz" rot="0" anchor="ctr"/>
              <a:lstStyle/>
              <a:p>
                <a:pPr algn="ctr">
                  <a:defRPr/>
                </a:pPr>
                <a:r>
                  <a:rPr lang="en-US" cap="none" sz="825" b="0" i="0" u="none" baseline="0">
                    <a:latin typeface="Arial"/>
                    <a:ea typeface="Arial"/>
                    <a:cs typeface="Arial"/>
                  </a:rPr>
                  <a:t>Verbal</a:t>
                </a:r>
              </a:p>
            </c:rich>
          </c:tx>
          <c:layout>
            <c:manualLayout>
              <c:xMode val="factor"/>
              <c:yMode val="factor"/>
              <c:x val="-0.017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2152523"/>
        <c:crosses val="autoZero"/>
        <c:crossBetween val="midCat"/>
        <c:dispUnits/>
        <c:majorUnit val="100"/>
      </c:valAx>
      <c:valAx>
        <c:axId val="22152523"/>
        <c:scaling>
          <c:orientation val="minMax"/>
          <c:max val="800"/>
          <c:min val="250"/>
        </c:scaling>
        <c:axPos val="l"/>
        <c:title>
          <c:tx>
            <c:rich>
              <a:bodyPr vert="horz" rot="-5400000" anchor="ctr"/>
              <a:lstStyle/>
              <a:p>
                <a:pPr algn="ctr">
                  <a:defRPr/>
                </a:pPr>
                <a:r>
                  <a:rPr lang="en-US" cap="none" sz="825" b="0" i="0" u="none" baseline="0">
                    <a:latin typeface="Arial"/>
                    <a:ea typeface="Arial"/>
                    <a:cs typeface="Arial"/>
                  </a:rPr>
                  <a:t>Math</a:t>
                </a:r>
              </a:p>
            </c:rich>
          </c:tx>
          <c:layout>
            <c:manualLayout>
              <c:xMode val="factor"/>
              <c:yMode val="factor"/>
              <c:x val="-0.01125"/>
              <c:y val="0.0025"/>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7200634"/>
        <c:crosses val="autoZero"/>
        <c:crossBetween val="midCat"/>
        <c:dispUnits/>
        <c:majorUnit val="100"/>
      </c:valAx>
      <c:spPr>
        <a:noFill/>
        <a:ln w="12700">
          <a:solidFill>
            <a:srgbClr val="80808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Extreme!$B$4:$B$13</c:f>
              <c:numCache>
                <c:ptCount val="10"/>
                <c:pt idx="0">
                  <c:v>0</c:v>
                </c:pt>
                <c:pt idx="1">
                  <c:v>0</c:v>
                </c:pt>
                <c:pt idx="2">
                  <c:v>0</c:v>
                </c:pt>
                <c:pt idx="3">
                  <c:v>0</c:v>
                </c:pt>
                <c:pt idx="4">
                  <c:v>0</c:v>
                </c:pt>
                <c:pt idx="5">
                  <c:v>0</c:v>
                </c:pt>
                <c:pt idx="6">
                  <c:v>0</c:v>
                </c:pt>
                <c:pt idx="7">
                  <c:v>0</c:v>
                </c:pt>
                <c:pt idx="8">
                  <c:v>0</c:v>
                </c:pt>
                <c:pt idx="9">
                  <c:v>0</c:v>
                </c:pt>
              </c:numCache>
            </c:numRef>
          </c:xVal>
          <c:yVal>
            <c:numRef>
              <c:f>Extreme!$C$4:$C$13</c:f>
              <c:numCache>
                <c:ptCount val="10"/>
                <c:pt idx="0">
                  <c:v>0</c:v>
                </c:pt>
                <c:pt idx="1">
                  <c:v>0</c:v>
                </c:pt>
                <c:pt idx="2">
                  <c:v>0</c:v>
                </c:pt>
                <c:pt idx="3">
                  <c:v>0</c:v>
                </c:pt>
                <c:pt idx="4">
                  <c:v>0</c:v>
                </c:pt>
                <c:pt idx="5">
                  <c:v>0</c:v>
                </c:pt>
                <c:pt idx="6">
                  <c:v>0</c:v>
                </c:pt>
                <c:pt idx="7">
                  <c:v>0</c:v>
                </c:pt>
                <c:pt idx="8">
                  <c:v>0</c:v>
                </c:pt>
                <c:pt idx="9">
                  <c:v>0</c:v>
                </c:pt>
              </c:numCache>
            </c:numRef>
          </c:yVal>
          <c:smooth val="0"/>
        </c:ser>
        <c:axId val="65154980"/>
        <c:axId val="49523909"/>
      </c:scatterChart>
      <c:valAx>
        <c:axId val="65154980"/>
        <c:scaling>
          <c:orientation val="minMax"/>
        </c:scaling>
        <c:axPos val="b"/>
        <c:title>
          <c:tx>
            <c:rich>
              <a:bodyPr vert="horz" rot="0" anchor="ctr"/>
              <a:lstStyle/>
              <a:p>
                <a:pPr algn="ctr">
                  <a:defRPr/>
                </a:pPr>
                <a:r>
                  <a:rPr lang="en-US" cap="none" sz="800" b="1" i="0" u="none" baseline="0"/>
                  <a:t>Left Shoes</a:t>
                </a:r>
              </a:p>
            </c:rich>
          </c:tx>
          <c:layout/>
          <c:overlay val="0"/>
          <c:spPr>
            <a:noFill/>
            <a:ln>
              <a:noFill/>
            </a:ln>
          </c:spPr>
        </c:title>
        <c:delete val="0"/>
        <c:numFmt formatCode="General" sourceLinked="1"/>
        <c:majorTickMark val="out"/>
        <c:minorTickMark val="none"/>
        <c:tickLblPos val="nextTo"/>
        <c:crossAx val="49523909"/>
        <c:crosses val="autoZero"/>
        <c:crossBetween val="midCat"/>
        <c:dispUnits/>
      </c:valAx>
      <c:valAx>
        <c:axId val="49523909"/>
        <c:scaling>
          <c:orientation val="minMax"/>
        </c:scaling>
        <c:axPos val="l"/>
        <c:title>
          <c:tx>
            <c:rich>
              <a:bodyPr vert="horz" rot="-5400000" anchor="ctr"/>
              <a:lstStyle/>
              <a:p>
                <a:pPr algn="ctr">
                  <a:defRPr/>
                </a:pPr>
                <a:r>
                  <a:rPr lang="en-US" cap="none" sz="800" b="1" i="0" u="none" baseline="0"/>
                  <a:t>Right Shoes</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6515498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Extreme!$B$33:$B$42</c:f>
              <c:numCache>
                <c:ptCount val="10"/>
                <c:pt idx="0">
                  <c:v>0</c:v>
                </c:pt>
                <c:pt idx="1">
                  <c:v>0</c:v>
                </c:pt>
                <c:pt idx="2">
                  <c:v>0</c:v>
                </c:pt>
                <c:pt idx="3">
                  <c:v>0</c:v>
                </c:pt>
                <c:pt idx="4">
                  <c:v>0</c:v>
                </c:pt>
                <c:pt idx="5">
                  <c:v>0</c:v>
                </c:pt>
                <c:pt idx="6">
                  <c:v>0</c:v>
                </c:pt>
                <c:pt idx="7">
                  <c:v>0</c:v>
                </c:pt>
                <c:pt idx="8">
                  <c:v>0</c:v>
                </c:pt>
                <c:pt idx="9">
                  <c:v>0</c:v>
                </c:pt>
              </c:numCache>
            </c:numRef>
          </c:xVal>
          <c:yVal>
            <c:numRef>
              <c:f>Extreme!$C$33:$C$42</c:f>
              <c:numCache>
                <c:ptCount val="10"/>
                <c:pt idx="0">
                  <c:v>0</c:v>
                </c:pt>
                <c:pt idx="1">
                  <c:v>0</c:v>
                </c:pt>
                <c:pt idx="2">
                  <c:v>0</c:v>
                </c:pt>
                <c:pt idx="3">
                  <c:v>0</c:v>
                </c:pt>
                <c:pt idx="4">
                  <c:v>0</c:v>
                </c:pt>
                <c:pt idx="5">
                  <c:v>0</c:v>
                </c:pt>
                <c:pt idx="6">
                  <c:v>0</c:v>
                </c:pt>
                <c:pt idx="7">
                  <c:v>0</c:v>
                </c:pt>
                <c:pt idx="8">
                  <c:v>0</c:v>
                </c:pt>
                <c:pt idx="9">
                  <c:v>0</c:v>
                </c:pt>
              </c:numCache>
            </c:numRef>
          </c:yVal>
          <c:smooth val="0"/>
        </c:ser>
        <c:axId val="43061998"/>
        <c:axId val="52013663"/>
      </c:scatterChart>
      <c:valAx>
        <c:axId val="43061998"/>
        <c:scaling>
          <c:orientation val="minMax"/>
        </c:scaling>
        <c:axPos val="b"/>
        <c:delete val="0"/>
        <c:numFmt formatCode="General" sourceLinked="1"/>
        <c:majorTickMark val="out"/>
        <c:minorTickMark val="none"/>
        <c:tickLblPos val="nextTo"/>
        <c:crossAx val="52013663"/>
        <c:crosses val="autoZero"/>
        <c:crossBetween val="midCat"/>
        <c:dispUnits/>
      </c:valAx>
      <c:valAx>
        <c:axId val="52013663"/>
        <c:scaling>
          <c:orientation val="minMax"/>
          <c:min val="10"/>
        </c:scaling>
        <c:axPos val="l"/>
        <c:delete val="0"/>
        <c:numFmt formatCode="General" sourceLinked="1"/>
        <c:majorTickMark val="out"/>
        <c:minorTickMark val="none"/>
        <c:tickLblPos val="nextTo"/>
        <c:crossAx val="4306199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Extreme!$B$62:$B$71</c:f>
              <c:numCache>
                <c:ptCount val="10"/>
                <c:pt idx="0">
                  <c:v>0</c:v>
                </c:pt>
                <c:pt idx="1">
                  <c:v>0</c:v>
                </c:pt>
                <c:pt idx="2">
                  <c:v>0</c:v>
                </c:pt>
                <c:pt idx="3">
                  <c:v>0</c:v>
                </c:pt>
                <c:pt idx="4">
                  <c:v>0</c:v>
                </c:pt>
                <c:pt idx="5">
                  <c:v>0</c:v>
                </c:pt>
                <c:pt idx="6">
                  <c:v>0</c:v>
                </c:pt>
                <c:pt idx="7">
                  <c:v>0</c:v>
                </c:pt>
                <c:pt idx="8">
                  <c:v>0</c:v>
                </c:pt>
                <c:pt idx="9">
                  <c:v>0</c:v>
                </c:pt>
              </c:numCache>
            </c:numRef>
          </c:xVal>
          <c:yVal>
            <c:numRef>
              <c:f>Extreme!$C$62:$C$71</c:f>
              <c:numCache>
                <c:ptCount val="10"/>
                <c:pt idx="0">
                  <c:v>0</c:v>
                </c:pt>
                <c:pt idx="1">
                  <c:v>0</c:v>
                </c:pt>
                <c:pt idx="2">
                  <c:v>0</c:v>
                </c:pt>
                <c:pt idx="3">
                  <c:v>0</c:v>
                </c:pt>
                <c:pt idx="4">
                  <c:v>0</c:v>
                </c:pt>
                <c:pt idx="5">
                  <c:v>0</c:v>
                </c:pt>
                <c:pt idx="6">
                  <c:v>0</c:v>
                </c:pt>
                <c:pt idx="7">
                  <c:v>0</c:v>
                </c:pt>
                <c:pt idx="8">
                  <c:v>0</c:v>
                </c:pt>
                <c:pt idx="9">
                  <c:v>0</c:v>
                </c:pt>
              </c:numCache>
            </c:numRef>
          </c:yVal>
          <c:smooth val="0"/>
        </c:ser>
        <c:axId val="65469784"/>
        <c:axId val="52357145"/>
      </c:scatterChart>
      <c:valAx>
        <c:axId val="65469784"/>
        <c:scaling>
          <c:orientation val="minMax"/>
        </c:scaling>
        <c:axPos val="b"/>
        <c:delete val="0"/>
        <c:numFmt formatCode="General" sourceLinked="1"/>
        <c:majorTickMark val="out"/>
        <c:minorTickMark val="none"/>
        <c:tickLblPos val="nextTo"/>
        <c:crossAx val="52357145"/>
        <c:crosses val="autoZero"/>
        <c:crossBetween val="midCat"/>
        <c:dispUnits/>
      </c:valAx>
      <c:valAx>
        <c:axId val="52357145"/>
        <c:scaling>
          <c:orientation val="minMax"/>
        </c:scaling>
        <c:axPos val="l"/>
        <c:delete val="0"/>
        <c:numFmt formatCode="General" sourceLinked="1"/>
        <c:majorTickMark val="out"/>
        <c:minorTickMark val="none"/>
        <c:tickLblPos val="nextTo"/>
        <c:crossAx val="6546978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4225"/>
          <c:w val="0.90575"/>
          <c:h val="0.8605"/>
        </c:manualLayout>
      </c:layout>
      <c:scatterChart>
        <c:scatterStyle val="lineMarker"/>
        <c:varyColors val="0"/>
        <c:ser>
          <c:idx val="0"/>
          <c:order val="0"/>
          <c:tx>
            <c:strRef>
              <c:f>Patterns!$B$14</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Patterns!$A$15:$A$64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Patterns!$B$15:$B$64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Patterns!$A$15:$A$64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Patterns!$AD$15:$AD$64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2"/>
          <c:order val="2"/>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Patterns!$AC$15:$AC$64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Patterns!$B$15:$B$64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1452258"/>
        <c:axId val="13070323"/>
      </c:scatterChart>
      <c:valAx>
        <c:axId val="1452258"/>
        <c:scaling>
          <c:orientation val="minMax"/>
        </c:scaling>
        <c:axPos val="b"/>
        <c:delete val="0"/>
        <c:numFmt formatCode="General" sourceLinked="1"/>
        <c:majorTickMark val="out"/>
        <c:minorTickMark val="none"/>
        <c:tickLblPos val="nextTo"/>
        <c:crossAx val="13070323"/>
        <c:crosses val="autoZero"/>
        <c:crossBetween val="midCat"/>
        <c:dispUnits/>
      </c:valAx>
      <c:valAx>
        <c:axId val="13070323"/>
        <c:scaling>
          <c:orientation val="minMax"/>
        </c:scaling>
        <c:axPos val="l"/>
        <c:delete val="0"/>
        <c:numFmt formatCode="0" sourceLinked="0"/>
        <c:majorTickMark val="out"/>
        <c:minorTickMark val="none"/>
        <c:tickLblPos val="nextTo"/>
        <c:crossAx val="1452258"/>
        <c:crosses val="autoZero"/>
        <c:crossBetween val="midCat"/>
        <c:dispUnits/>
      </c:valAx>
      <c:spPr>
        <a:no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
          <c:w val="0.92175"/>
          <c:h val="0.95375"/>
        </c:manualLayout>
      </c:layout>
      <c:scatterChart>
        <c:scatterStyle val="lineMarker"/>
        <c:varyColors val="0"/>
        <c:ser>
          <c:idx val="0"/>
          <c:order val="0"/>
          <c:tx>
            <c:strRef>
              <c:f>Corr!$B$1</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Pt>
            <c:idx val="0"/>
            <c:spPr>
              <a:ln w="3175">
                <a:noFill/>
              </a:ln>
            </c:spPr>
            <c:marker>
              <c:size val="5"/>
              <c:spPr>
                <a:solidFill>
                  <a:srgbClr val="000080"/>
                </a:solidFill>
                <a:ln>
                  <a:solidFill>
                    <a:srgbClr val="000080"/>
                  </a:solidFill>
                </a:ln>
              </c:spPr>
            </c:marker>
          </c:dPt>
          <c:dPt>
            <c:idx val="1"/>
            <c:spPr>
              <a:ln w="3175">
                <a:noFill/>
              </a:ln>
            </c:spPr>
            <c:marker>
              <c:size val="5"/>
              <c:spPr>
                <a:solidFill>
                  <a:srgbClr val="000080"/>
                </a:solidFill>
                <a:ln>
                  <a:solidFill>
                    <a:srgbClr val="000080"/>
                  </a:solidFill>
                </a:ln>
              </c:spPr>
            </c:marker>
          </c:dPt>
          <c:dPt>
            <c:idx val="2"/>
            <c:spPr>
              <a:ln w="3175">
                <a:noFill/>
              </a:ln>
            </c:spPr>
            <c:marker>
              <c:size val="10"/>
              <c:spPr>
                <a:solidFill>
                  <a:srgbClr val="000080"/>
                </a:solidFill>
                <a:ln>
                  <a:solidFill>
                    <a:srgbClr val="000080"/>
                  </a:solidFill>
                </a:ln>
              </c:spPr>
            </c:marker>
          </c:dPt>
          <c:dPt>
            <c:idx val="3"/>
            <c:spPr>
              <a:ln w="3175">
                <a:noFill/>
              </a:ln>
            </c:spPr>
            <c:marker>
              <c:size val="5"/>
              <c:spPr>
                <a:solidFill>
                  <a:srgbClr val="000080"/>
                </a:solidFill>
                <a:ln>
                  <a:solidFill>
                    <a:srgbClr val="000080"/>
                  </a:solidFill>
                </a:ln>
              </c:spPr>
            </c:marker>
          </c:dPt>
          <c:dPt>
            <c:idx val="4"/>
            <c:spPr>
              <a:ln w="3175">
                <a:noFill/>
              </a:ln>
            </c:spPr>
            <c:marker>
              <c:size val="5"/>
              <c:spPr>
                <a:solidFill>
                  <a:srgbClr val="000080"/>
                </a:solidFill>
                <a:ln>
                  <a:solidFill>
                    <a:srgbClr val="000080"/>
                  </a:solidFill>
                </a:ln>
              </c:spPr>
            </c:marker>
          </c:dPt>
          <c:dPt>
            <c:idx val="5"/>
            <c:spPr>
              <a:ln w="3175">
                <a:noFill/>
              </a:ln>
            </c:spPr>
            <c:marker>
              <c:size val="5"/>
              <c:spPr>
                <a:solidFill>
                  <a:srgbClr val="000080"/>
                </a:solidFill>
                <a:ln>
                  <a:solidFill>
                    <a:srgbClr val="000080"/>
                  </a:solidFill>
                </a:ln>
              </c:spPr>
            </c:marker>
          </c:dPt>
          <c:dPt>
            <c:idx val="6"/>
            <c:spPr>
              <a:ln w="3175">
                <a:noFill/>
              </a:ln>
            </c:spPr>
            <c:marker>
              <c:size val="5"/>
              <c:spPr>
                <a:solidFill>
                  <a:srgbClr val="000080"/>
                </a:solidFill>
                <a:ln>
                  <a:solidFill>
                    <a:srgbClr val="000080"/>
                  </a:solidFill>
                </a:ln>
              </c:spPr>
            </c:marker>
          </c:dPt>
          <c:dPt>
            <c:idx val="7"/>
            <c:spPr>
              <a:ln w="3175">
                <a:noFill/>
              </a:ln>
            </c:spPr>
            <c:marker>
              <c:size val="5"/>
              <c:spPr>
                <a:solidFill>
                  <a:srgbClr val="000080"/>
                </a:solidFill>
                <a:ln>
                  <a:solidFill>
                    <a:srgbClr val="000080"/>
                  </a:solidFill>
                </a:ln>
              </c:spPr>
            </c:marker>
          </c:dPt>
          <c:dPt>
            <c:idx val="8"/>
            <c:spPr>
              <a:ln w="3175">
                <a:noFill/>
              </a:ln>
            </c:spPr>
            <c:marker>
              <c:size val="5"/>
              <c:spPr>
                <a:solidFill>
                  <a:srgbClr val="000080"/>
                </a:solidFill>
                <a:ln>
                  <a:solidFill>
                    <a:srgbClr val="000080"/>
                  </a:solidFill>
                </a:ln>
              </c:spPr>
            </c:marker>
          </c:dPt>
          <c:dPt>
            <c:idx val="9"/>
            <c:spPr>
              <a:ln w="3175">
                <a:noFill/>
              </a:ln>
            </c:spPr>
            <c:marker>
              <c:size val="5"/>
              <c:spPr>
                <a:solidFill>
                  <a:srgbClr val="000080"/>
                </a:solidFill>
                <a:ln>
                  <a:solidFill>
                    <a:srgbClr val="000080"/>
                  </a:solidFill>
                </a:ln>
              </c:spPr>
            </c:marker>
          </c:dPt>
          <c:xVal>
            <c:numRef>
              <c:f>Corr!$A$2:$B$4</c:f>
              <c:numCache/>
            </c:numRef>
          </c:xVal>
          <c:yVal>
            <c:numRef>
              <c:f>Corr!$B$2:$B$4</c:f>
              <c:numCache>
                <c:ptCount val="3"/>
                <c:pt idx="0">
                  <c:v>0</c:v>
                </c:pt>
                <c:pt idx="1">
                  <c:v>0</c:v>
                </c:pt>
                <c:pt idx="2">
                  <c:v>0</c:v>
                </c:pt>
              </c:numCache>
            </c:numRef>
          </c:y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FF00FF"/>
                </a:solidFill>
              </a:ln>
            </c:spPr>
            <c:marker>
              <c:symbol val="none"/>
            </c:marker>
          </c:dPt>
          <c:dPt>
            <c:idx val="2"/>
            <c:spPr>
              <a:ln w="3175">
                <a:noFill/>
              </a:ln>
            </c:spPr>
            <c:marker>
              <c:symbol val="none"/>
            </c:marker>
          </c:dPt>
          <c:dPt>
            <c:idx val="3"/>
            <c:spPr>
              <a:ln w="3175">
                <a:solidFill>
                  <a:srgbClr val="FF00FF"/>
                </a:solidFill>
              </a:ln>
            </c:spPr>
            <c:marker>
              <c:symbol val="none"/>
            </c:marker>
          </c:dPt>
          <c:xVal>
            <c:numRef>
              <c:f>Corr!$K$4:$K$7</c:f>
              <c:numCache>
                <c:ptCount val="4"/>
                <c:pt idx="0">
                  <c:v>0</c:v>
                </c:pt>
                <c:pt idx="1">
                  <c:v>0</c:v>
                </c:pt>
                <c:pt idx="2">
                  <c:v>0</c:v>
                </c:pt>
                <c:pt idx="3">
                  <c:v>0</c:v>
                </c:pt>
              </c:numCache>
            </c:numRef>
          </c:xVal>
          <c:yVal>
            <c:numRef>
              <c:f>Corr!$L$4:$L$7</c:f>
              <c:numCache>
                <c:ptCount val="4"/>
                <c:pt idx="0">
                  <c:v>0</c:v>
                </c:pt>
                <c:pt idx="1">
                  <c:v>0</c:v>
                </c:pt>
                <c:pt idx="2">
                  <c:v>0</c:v>
                </c:pt>
                <c:pt idx="3">
                  <c:v>0</c:v>
                </c:pt>
              </c:numCache>
            </c:numRef>
          </c:yVal>
          <c:smooth val="0"/>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600" b="1" i="0" u="none" baseline="0">
                        <a:solidFill>
                          <a:srgbClr val="FF0000"/>
                        </a:solidFill>
                        <a:latin typeface="Arial"/>
                        <a:ea typeface="Arial"/>
                        <a:cs typeface="Arial"/>
                      </a:rPr>
                      <a:t>SDLine</a:t>
                    </a:r>
                  </a:p>
                </c:rich>
              </c:tx>
              <c:numFmt formatCode="General" sourceLinked="1"/>
              <c:showLegendKey val="0"/>
              <c:showVal val="1"/>
              <c:showBubbleSize val="0"/>
              <c:showCatName val="0"/>
              <c:showSerName val="0"/>
              <c:showPercent val="0"/>
            </c:dLbl>
            <c:delete val="1"/>
          </c:dLbls>
          <c:xVal>
            <c:numRef>
              <c:f>Corr!$N$4:$N$6</c:f>
              <c:numCache>
                <c:ptCount val="3"/>
                <c:pt idx="0">
                  <c:v>0</c:v>
                </c:pt>
                <c:pt idx="1">
                  <c:v>0</c:v>
                </c:pt>
                <c:pt idx="2">
                  <c:v>0</c:v>
                </c:pt>
              </c:numCache>
            </c:numRef>
          </c:xVal>
          <c:yVal>
            <c:numRef>
              <c:f>Corr!$O$4:$O$6</c:f>
              <c:numCache>
                <c:ptCount val="3"/>
                <c:pt idx="0">
                  <c:v>0</c:v>
                </c:pt>
                <c:pt idx="1">
                  <c:v>0</c:v>
                </c:pt>
                <c:pt idx="2">
                  <c:v>0</c:v>
                </c:pt>
              </c:numCache>
            </c:numRef>
          </c:yVal>
          <c:smooth val="0"/>
        </c:ser>
        <c:axId val="50524044"/>
        <c:axId val="52063213"/>
      </c:scatterChart>
      <c:valAx>
        <c:axId val="50524044"/>
        <c:scaling>
          <c:orientation val="minMax"/>
        </c:scaling>
        <c:axPos val="b"/>
        <c:title>
          <c:tx>
            <c:rich>
              <a:bodyPr vert="horz" rot="0" anchor="ctr"/>
              <a:lstStyle/>
              <a:p>
                <a:pPr algn="ctr">
                  <a:defRPr/>
                </a:pPr>
                <a:r>
                  <a:rPr lang="en-US" cap="none" sz="120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2063213"/>
        <c:crosses val="autoZero"/>
        <c:crossBetween val="midCat"/>
        <c:dispUnits/>
      </c:valAx>
      <c:valAx>
        <c:axId val="52063213"/>
        <c:scaling>
          <c:orientation val="minMax"/>
        </c:scaling>
        <c:axPos val="l"/>
        <c:title>
          <c:tx>
            <c:rich>
              <a:bodyPr vert="horz" rot="-5400000" anchor="ctr"/>
              <a:lstStyle/>
              <a:p>
                <a:pPr algn="ctr">
                  <a:defRPr/>
                </a:pPr>
                <a:r>
                  <a:rPr lang="en-US" cap="none" sz="1200" b="1" i="0" u="none" baseline="0">
                    <a:latin typeface="Arial"/>
                    <a:ea typeface="Arial"/>
                    <a:cs typeface="Arial"/>
                  </a:rPr>
                  <a:t>y</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052404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12575"/>
          <c:w val="0.94625"/>
          <c:h val="0.84"/>
        </c:manualLayout>
      </c:layout>
      <c:scatterChart>
        <c:scatterStyle val="lineMarker"/>
        <c:varyColors val="0"/>
        <c:ser>
          <c:idx val="0"/>
          <c:order val="0"/>
          <c:tx>
            <c:strRef>
              <c:f>'Computing r'!$B$6</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dPt>
            <c:idx val="9"/>
            <c:spPr>
              <a:ln w="3175">
                <a:noFill/>
              </a:ln>
            </c:spPr>
            <c:marker>
              <c:size val="5"/>
              <c:spPr>
                <a:solidFill>
                  <a:srgbClr val="000080"/>
                </a:solidFill>
                <a:ln>
                  <a:solidFill>
                    <a:srgbClr val="000080"/>
                  </a:solidFill>
                </a:ln>
              </c:spPr>
            </c:marker>
          </c:dPt>
          <c:dLbls>
            <c:numFmt formatCode="General" sourceLinked="1"/>
            <c:showLegendKey val="0"/>
            <c:showVal val="0"/>
            <c:showBubbleSize val="0"/>
            <c:showCatName val="0"/>
            <c:showSerName val="0"/>
            <c:showPercent val="0"/>
          </c:dLbls>
          <c:xVal>
            <c:numRef>
              <c:f>'Computing r'!$A$7:$A$16</c:f>
              <c:numCache>
                <c:ptCount val="10"/>
                <c:pt idx="0">
                  <c:v>0</c:v>
                </c:pt>
                <c:pt idx="1">
                  <c:v>0</c:v>
                </c:pt>
                <c:pt idx="2">
                  <c:v>0</c:v>
                </c:pt>
                <c:pt idx="3">
                  <c:v>0</c:v>
                </c:pt>
                <c:pt idx="4">
                  <c:v>0</c:v>
                </c:pt>
                <c:pt idx="5">
                  <c:v>0</c:v>
                </c:pt>
                <c:pt idx="6">
                  <c:v>0</c:v>
                </c:pt>
                <c:pt idx="7">
                  <c:v>0</c:v>
                </c:pt>
                <c:pt idx="8">
                  <c:v>0</c:v>
                </c:pt>
                <c:pt idx="9">
                  <c:v>0</c:v>
                </c:pt>
              </c:numCache>
            </c:numRef>
          </c:xVal>
          <c:yVal>
            <c:numRef>
              <c:f>'Computing r'!$B$7:$B$16</c:f>
              <c:numCach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Y range</c:v>
          </c:tx>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825" b="1" i="0" u="none" baseline="0">
                      <a:solidFill>
                        <a:srgbClr val="FF00FF"/>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25" b="1" i="0" u="none" baseline="0">
                    <a:solidFill>
                      <a:srgbClr val="FF00FF"/>
                    </a:solidFill>
                    <a:latin typeface="Arial"/>
                    <a:ea typeface="Arial"/>
                    <a:cs typeface="Arial"/>
                  </a:defRPr>
                </a:pPr>
              </a:p>
            </c:txPr>
            <c:showLegendKey val="0"/>
            <c:showVal val="0"/>
            <c:showBubbleSize val="0"/>
            <c:showCatName val="0"/>
            <c:showSerName val="0"/>
            <c:showPercent val="0"/>
          </c:dLbls>
          <c:xVal>
            <c:numRef>
              <c:f>'Computing r'!$J$5:$J$6</c:f>
              <c:numCache>
                <c:ptCount val="2"/>
                <c:pt idx="0">
                  <c:v>0</c:v>
                </c:pt>
                <c:pt idx="1">
                  <c:v>0</c:v>
                </c:pt>
              </c:numCache>
            </c:numRef>
          </c:xVal>
          <c:yVal>
            <c:numRef>
              <c:f>'Computing r'!$K$5:$K$6</c:f>
              <c:numCache>
                <c:ptCount val="2"/>
                <c:pt idx="0">
                  <c:v>0</c:v>
                </c:pt>
                <c:pt idx="1">
                  <c:v>0</c:v>
                </c:pt>
              </c:numCache>
            </c:numRef>
          </c:yVal>
          <c:smooth val="0"/>
        </c:ser>
        <c:ser>
          <c:idx val="2"/>
          <c:order val="2"/>
          <c:tx>
            <c:v>x range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Pr>
                <a:bodyPr vert="horz" rot="0" anchor="ctr"/>
                <a:lstStyle/>
                <a:p>
                  <a:pPr algn="ctr">
                    <a:defRPr lang="en-US" cap="none" sz="800"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FF"/>
                    </a:solidFill>
                    <a:latin typeface="Arial"/>
                    <a:ea typeface="Arial"/>
                    <a:cs typeface="Arial"/>
                  </a:defRPr>
                </a:pPr>
              </a:p>
            </c:txPr>
            <c:showLegendKey val="0"/>
            <c:showVal val="0"/>
            <c:showBubbleSize val="0"/>
            <c:showCatName val="0"/>
            <c:showSerName val="0"/>
            <c:showPercent val="0"/>
          </c:dLbls>
          <c:xVal>
            <c:numRef>
              <c:f>'Computing r'!$J$7:$J$8</c:f>
              <c:numCache>
                <c:ptCount val="2"/>
                <c:pt idx="0">
                  <c:v>0</c:v>
                </c:pt>
                <c:pt idx="1">
                  <c:v>0</c:v>
                </c:pt>
              </c:numCache>
            </c:numRef>
          </c:xVal>
          <c:yVal>
            <c:numRef>
              <c:f>'Computing r'!$K$7:$K$8</c:f>
              <c:numCache>
                <c:ptCount val="2"/>
                <c:pt idx="0">
                  <c:v>0</c:v>
                </c:pt>
                <c:pt idx="1">
                  <c:v>0</c:v>
                </c:pt>
              </c:numCache>
            </c:numRef>
          </c:yVal>
          <c:smooth val="0"/>
        </c:ser>
        <c:axId val="65915734"/>
        <c:axId val="56370695"/>
      </c:scatterChart>
      <c:valAx>
        <c:axId val="65915734"/>
        <c:scaling>
          <c:orientation val="minMax"/>
        </c:scaling>
        <c:axPos val="b"/>
        <c:delete val="0"/>
        <c:numFmt formatCode="General" sourceLinked="1"/>
        <c:majorTickMark val="out"/>
        <c:minorTickMark val="none"/>
        <c:tickLblPos val="nextTo"/>
        <c:crossAx val="56370695"/>
        <c:crosses val="autoZero"/>
        <c:crossBetween val="midCat"/>
        <c:dispUnits/>
      </c:valAx>
      <c:valAx>
        <c:axId val="56370695"/>
        <c:scaling>
          <c:orientation val="minMax"/>
        </c:scaling>
        <c:axPos val="l"/>
        <c:delete val="0"/>
        <c:numFmt formatCode="0.0" sourceLinked="0"/>
        <c:majorTickMark val="out"/>
        <c:minorTickMark val="none"/>
        <c:tickLblPos val="nextTo"/>
        <c:crossAx val="6591573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CRExample!$B$4:$B$46</c:f>
              <c:numCache/>
            </c:numRef>
          </c:xVal>
          <c:yVal>
            <c:numRef>
              <c:f>CRExample!$C$4:$C$46</c:f>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CRExample!$B$4:$B$46</c:f>
              <c:numCache/>
            </c:numRef>
          </c:xVal>
          <c:yVal>
            <c:numRef>
              <c:f>CRExample!$M$4:$M$46</c:f>
              <c:numCache/>
            </c:numRef>
          </c:yVal>
          <c:smooth val="0"/>
        </c:ser>
        <c:axId val="37574208"/>
        <c:axId val="2623553"/>
      </c:scatterChart>
      <c:valAx>
        <c:axId val="37574208"/>
        <c:scaling>
          <c:orientation val="minMax"/>
          <c:max val="85"/>
          <c:min val="55"/>
        </c:scaling>
        <c:axPos val="b"/>
        <c:delete val="0"/>
        <c:numFmt formatCode="General" sourceLinked="1"/>
        <c:majorTickMark val="out"/>
        <c:minorTickMark val="none"/>
        <c:tickLblPos val="nextTo"/>
        <c:crossAx val="2623553"/>
        <c:crosses val="autoZero"/>
        <c:crossBetween val="midCat"/>
        <c:dispUnits/>
      </c:valAx>
      <c:valAx>
        <c:axId val="2623553"/>
        <c:scaling>
          <c:orientation val="minMax"/>
          <c:max val="25"/>
          <c:min val="5"/>
        </c:scaling>
        <c:axPos val="l"/>
        <c:majorGridlines/>
        <c:delete val="0"/>
        <c:numFmt formatCode="General" sourceLinked="1"/>
        <c:majorTickMark val="out"/>
        <c:minorTickMark val="none"/>
        <c:tickLblPos val="nextTo"/>
        <c:crossAx val="3757420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Velocity from 1959 to 1996</a:t>
            </a:r>
          </a:p>
        </c:rich>
      </c:tx>
      <c:layout/>
      <c:spPr>
        <a:noFill/>
        <a:ln>
          <a:noFill/>
        </a:ln>
      </c:spPr>
    </c:title>
    <c:plotArea>
      <c:layout/>
      <c:scatterChart>
        <c:scatterStyle val="lineMarker"/>
        <c:varyColors val="0"/>
        <c:ser>
          <c:idx val="0"/>
          <c:order val="0"/>
          <c:tx>
            <c:strRef>
              <c:f>Velocity!$D$10</c:f>
              <c:strCache>
                <c:ptCount val="1"/>
                <c:pt idx="0">
                  <c:v>Velocity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Velocity!$A$11:$A$48</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xVal>
          <c:yVal>
            <c:numRef>
              <c:f>Velocity!$D$11:$D$48</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yVal>
          <c:smooth val="0"/>
        </c:ser>
        <c:axId val="23611978"/>
        <c:axId val="11181211"/>
      </c:scatterChart>
      <c:valAx>
        <c:axId val="23611978"/>
        <c:scaling>
          <c:orientation val="minMax"/>
        </c:scaling>
        <c:axPos val="b"/>
        <c:delete val="0"/>
        <c:numFmt formatCode="General" sourceLinked="1"/>
        <c:majorTickMark val="out"/>
        <c:minorTickMark val="none"/>
        <c:tickLblPos val="nextTo"/>
        <c:crossAx val="11181211"/>
        <c:crosses val="autoZero"/>
        <c:crossBetween val="midCat"/>
        <c:dispUnits/>
      </c:valAx>
      <c:valAx>
        <c:axId val="11181211"/>
        <c:scaling>
          <c:orientation val="minMax"/>
        </c:scaling>
        <c:axPos val="l"/>
        <c:majorGridlines/>
        <c:delete val="0"/>
        <c:numFmt formatCode="General" sourceLinked="1"/>
        <c:majorTickMark val="out"/>
        <c:minorTickMark val="none"/>
        <c:tickLblPos val="nextTo"/>
        <c:crossAx val="2361197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
          <c:w val="0.92175"/>
          <c:h val="0.95375"/>
        </c:manualLayout>
      </c:layout>
      <c:scatterChart>
        <c:scatterStyle val="lineMarker"/>
        <c:varyColors val="0"/>
        <c:ser>
          <c:idx val="2"/>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600" b="1" i="0" u="none" baseline="0">
                        <a:solidFill>
                          <a:srgbClr val="FF0000"/>
                        </a:solidFill>
                        <a:latin typeface="Arial"/>
                        <a:ea typeface="Arial"/>
                        <a:cs typeface="Arial"/>
                      </a:rPr>
                      <a:t>SDLine</a:t>
                    </a:r>
                  </a:p>
                </c:rich>
              </c:tx>
              <c:numFmt formatCode="General" sourceLinked="1"/>
              <c:showLegendKey val="0"/>
              <c:showVal val="1"/>
              <c:showBubbleSize val="0"/>
              <c:showCatName val="0"/>
              <c:showSerName val="0"/>
              <c:showPercent val="0"/>
            </c:dLbl>
            <c:delete val="1"/>
          </c:dLbls>
          <c:xVal>
            <c:numRef>
              <c:f>MoreCorr!$N$4:$N$6</c:f>
              <c:numCache>
                <c:ptCount val="3"/>
                <c:pt idx="0">
                  <c:v>0</c:v>
                </c:pt>
                <c:pt idx="1">
                  <c:v>0</c:v>
                </c:pt>
                <c:pt idx="2">
                  <c:v>0</c:v>
                </c:pt>
              </c:numCache>
            </c:numRef>
          </c:xVal>
          <c:yVal>
            <c:numRef>
              <c:f>MoreCorr!$O$4:$O$6</c:f>
              <c:numCache>
                <c:ptCount val="3"/>
                <c:pt idx="0">
                  <c:v>0</c:v>
                </c:pt>
                <c:pt idx="1">
                  <c:v>0</c:v>
                </c:pt>
                <c:pt idx="2">
                  <c:v>0</c:v>
                </c:pt>
              </c:numCache>
            </c:numRef>
          </c:y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FF00FF"/>
                </a:solidFill>
              </a:ln>
            </c:spPr>
            <c:marker>
              <c:symbol val="none"/>
            </c:marker>
          </c:dPt>
          <c:dPt>
            <c:idx val="2"/>
            <c:spPr>
              <a:ln w="3175">
                <a:noFill/>
              </a:ln>
            </c:spPr>
            <c:marker>
              <c:symbol val="none"/>
            </c:marker>
          </c:dPt>
          <c:dPt>
            <c:idx val="3"/>
            <c:spPr>
              <a:ln w="3175">
                <a:solidFill>
                  <a:srgbClr val="FF00FF"/>
                </a:solidFill>
              </a:ln>
            </c:spPr>
            <c:marker>
              <c:symbol val="none"/>
            </c:marker>
          </c:dPt>
          <c:xVal>
            <c:numRef>
              <c:f>MoreCorr!$K$4:$K$7</c:f>
              <c:numCache>
                <c:ptCount val="4"/>
                <c:pt idx="0">
                  <c:v>0</c:v>
                </c:pt>
                <c:pt idx="1">
                  <c:v>0</c:v>
                </c:pt>
                <c:pt idx="2">
                  <c:v>0</c:v>
                </c:pt>
                <c:pt idx="3">
                  <c:v>0</c:v>
                </c:pt>
              </c:numCache>
            </c:numRef>
          </c:xVal>
          <c:yVal>
            <c:numRef>
              <c:f>MoreCorr!$L$4:$L$7</c:f>
              <c:numCache>
                <c:ptCount val="4"/>
                <c:pt idx="0">
                  <c:v>0</c:v>
                </c:pt>
                <c:pt idx="1">
                  <c:v>0</c:v>
                </c:pt>
                <c:pt idx="2">
                  <c:v>0</c:v>
                </c:pt>
                <c:pt idx="3">
                  <c:v>0</c:v>
                </c:pt>
              </c:numCache>
            </c:numRef>
          </c:yVal>
          <c:smooth val="0"/>
        </c:ser>
        <c:ser>
          <c:idx val="0"/>
          <c:order val="2"/>
          <c:tx>
            <c:strRef>
              <c:f>MoreCorr!$B$1</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Pt>
            <c:idx val="0"/>
            <c:spPr>
              <a:ln w="3175">
                <a:noFill/>
              </a:ln>
            </c:spPr>
            <c:marker>
              <c:size val="3"/>
              <c:spPr>
                <a:solidFill>
                  <a:srgbClr val="000080"/>
                </a:solidFill>
                <a:ln>
                  <a:solidFill>
                    <a:srgbClr val="000080"/>
                  </a:solidFill>
                </a:ln>
              </c:spPr>
            </c:marker>
          </c:dPt>
          <c:dPt>
            <c:idx val="1"/>
            <c:spPr>
              <a:ln w="3175">
                <a:noFill/>
              </a:ln>
            </c:spPr>
            <c:marker>
              <c:size val="3"/>
              <c:spPr>
                <a:solidFill>
                  <a:srgbClr val="000080"/>
                </a:solidFill>
                <a:ln>
                  <a:solidFill>
                    <a:srgbClr val="000080"/>
                  </a:solidFill>
                </a:ln>
              </c:spPr>
            </c:marker>
          </c:dPt>
          <c:dPt>
            <c:idx val="2"/>
            <c:spPr>
              <a:ln w="3175">
                <a:noFill/>
              </a:ln>
            </c:spPr>
            <c:marker>
              <c:size val="3"/>
              <c:spPr>
                <a:solidFill>
                  <a:srgbClr val="000080"/>
                </a:solidFill>
                <a:ln>
                  <a:solidFill>
                    <a:srgbClr val="000080"/>
                  </a:solidFill>
                </a:ln>
              </c:spPr>
            </c:marker>
          </c:dPt>
          <c:dPt>
            <c:idx val="3"/>
            <c:spPr>
              <a:ln w="3175">
                <a:noFill/>
              </a:ln>
            </c:spPr>
            <c:marker>
              <c:size val="3"/>
              <c:spPr>
                <a:solidFill>
                  <a:srgbClr val="000080"/>
                </a:solidFill>
                <a:ln>
                  <a:solidFill>
                    <a:srgbClr val="000080"/>
                  </a:solidFill>
                </a:ln>
              </c:spPr>
            </c:marker>
          </c:dPt>
          <c:dPt>
            <c:idx val="4"/>
            <c:spPr>
              <a:ln w="3175">
                <a:noFill/>
              </a:ln>
            </c:spPr>
            <c:marker>
              <c:size val="3"/>
              <c:spPr>
                <a:solidFill>
                  <a:srgbClr val="000080"/>
                </a:solidFill>
                <a:ln>
                  <a:solidFill>
                    <a:srgbClr val="000080"/>
                  </a:solidFill>
                </a:ln>
              </c:spPr>
            </c:marker>
          </c:dPt>
          <c:dPt>
            <c:idx val="5"/>
            <c:spPr>
              <a:ln w="3175">
                <a:noFill/>
              </a:ln>
            </c:spPr>
            <c:marker>
              <c:size val="3"/>
              <c:spPr>
                <a:solidFill>
                  <a:srgbClr val="000080"/>
                </a:solidFill>
                <a:ln>
                  <a:solidFill>
                    <a:srgbClr val="000080"/>
                  </a:solidFill>
                </a:ln>
              </c:spPr>
            </c:marker>
          </c:dPt>
          <c:dPt>
            <c:idx val="6"/>
            <c:spPr>
              <a:ln w="3175">
                <a:noFill/>
              </a:ln>
            </c:spPr>
            <c:marker>
              <c:size val="3"/>
              <c:spPr>
                <a:solidFill>
                  <a:srgbClr val="000080"/>
                </a:solidFill>
                <a:ln>
                  <a:solidFill>
                    <a:srgbClr val="000080"/>
                  </a:solidFill>
                </a:ln>
              </c:spPr>
            </c:marker>
          </c:dPt>
          <c:dPt>
            <c:idx val="7"/>
            <c:spPr>
              <a:ln w="3175">
                <a:noFill/>
              </a:ln>
            </c:spPr>
            <c:marker>
              <c:size val="3"/>
              <c:spPr>
                <a:solidFill>
                  <a:srgbClr val="000080"/>
                </a:solidFill>
                <a:ln>
                  <a:solidFill>
                    <a:srgbClr val="000080"/>
                  </a:solidFill>
                </a:ln>
              </c:spPr>
            </c:marker>
          </c:dPt>
          <c:dPt>
            <c:idx val="8"/>
            <c:spPr>
              <a:ln w="3175">
                <a:noFill/>
              </a:ln>
            </c:spPr>
            <c:marker>
              <c:size val="3"/>
              <c:spPr>
                <a:solidFill>
                  <a:srgbClr val="000080"/>
                </a:solidFill>
                <a:ln>
                  <a:solidFill>
                    <a:srgbClr val="000080"/>
                  </a:solidFill>
                </a:ln>
              </c:spPr>
            </c:marker>
          </c:dPt>
          <c:dPt>
            <c:idx val="9"/>
            <c:spPr>
              <a:ln w="3175">
                <a:noFill/>
              </a:ln>
            </c:spPr>
            <c:marker>
              <c:size val="3"/>
              <c:spPr>
                <a:solidFill>
                  <a:srgbClr val="000080"/>
                </a:solidFill>
                <a:ln>
                  <a:solidFill>
                    <a:srgbClr val="000080"/>
                  </a:solidFill>
                </a:ln>
              </c:spPr>
            </c:marker>
          </c:dPt>
          <c:xVal>
            <c:numRef>
              <c:f>MoreCorr!$A$2:$B$101</c:f>
              <c:numCache/>
            </c:numRef>
          </c:xVal>
          <c:yVal>
            <c:numRef>
              <c:f>MoreCorr!$B$2:$B$101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ser>
        <c:axId val="33522036"/>
        <c:axId val="33262869"/>
      </c:scatterChart>
      <c:valAx>
        <c:axId val="33522036"/>
        <c:scaling>
          <c:orientation val="minMax"/>
          <c:max val="100"/>
        </c:scaling>
        <c:axPos val="b"/>
        <c:title>
          <c:tx>
            <c:rich>
              <a:bodyPr vert="horz" rot="0" anchor="ctr"/>
              <a:lstStyle/>
              <a:p>
                <a:pPr algn="ctr">
                  <a:defRPr/>
                </a:pPr>
                <a:r>
                  <a:rPr lang="en-US" cap="none" sz="1200" b="1" i="0" u="none" baseline="0">
                    <a:latin typeface="Arial"/>
                    <a:ea typeface="Arial"/>
                    <a:cs typeface="Arial"/>
                  </a:rPr>
                  <a:t>x</a:t>
                </a:r>
              </a:p>
            </c:rich>
          </c:tx>
          <c:layout>
            <c:manualLayout>
              <c:xMode val="factor"/>
              <c:yMode val="factor"/>
              <c:x val="0.027"/>
              <c:y val="-0.010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262869"/>
        <c:crosses val="autoZero"/>
        <c:crossBetween val="midCat"/>
        <c:dispUnits/>
      </c:valAx>
      <c:valAx>
        <c:axId val="33262869"/>
        <c:scaling>
          <c:orientation val="minMax"/>
          <c:max val="80"/>
          <c:min val="-60"/>
        </c:scaling>
        <c:axPos val="l"/>
        <c:title>
          <c:tx>
            <c:rich>
              <a:bodyPr vert="horz" rot="-5400000" anchor="ctr"/>
              <a:lstStyle/>
              <a:p>
                <a:pPr algn="ctr">
                  <a:defRPr/>
                </a:pPr>
                <a:r>
                  <a:rPr lang="en-US" cap="none" sz="1200" b="1" i="0" u="none" baseline="0">
                    <a:latin typeface="Arial"/>
                    <a:ea typeface="Arial"/>
                    <a:cs typeface="Arial"/>
                  </a:rPr>
                  <a:t>y</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52203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Intervals!$I$3:$I$32</c:f>
              <c:strCache>
                <c:ptCount val="30"/>
                <c:pt idx="0">
                  <c:v>200 to 220</c:v>
                </c:pt>
                <c:pt idx="1">
                  <c:v>&gt;220 to 240</c:v>
                </c:pt>
                <c:pt idx="2">
                  <c:v>&gt;240 to 260</c:v>
                </c:pt>
                <c:pt idx="3">
                  <c:v>&gt;260 to 280</c:v>
                </c:pt>
                <c:pt idx="4">
                  <c:v>&gt;280 to 300</c:v>
                </c:pt>
                <c:pt idx="5">
                  <c:v>&gt;300 to 320</c:v>
                </c:pt>
                <c:pt idx="6">
                  <c:v>&gt;320 to 340</c:v>
                </c:pt>
                <c:pt idx="7">
                  <c:v>&gt;340 to 360</c:v>
                </c:pt>
                <c:pt idx="8">
                  <c:v>&gt;360 to 380</c:v>
                </c:pt>
                <c:pt idx="9">
                  <c:v>&gt;380 to 400</c:v>
                </c:pt>
                <c:pt idx="10">
                  <c:v>&gt;400 to 420</c:v>
                </c:pt>
                <c:pt idx="11">
                  <c:v>&gt;420 to 440</c:v>
                </c:pt>
                <c:pt idx="12">
                  <c:v>&gt;440 to 460</c:v>
                </c:pt>
                <c:pt idx="13">
                  <c:v>&gt;460 to 480</c:v>
                </c:pt>
                <c:pt idx="14">
                  <c:v>&gt;480 to 500</c:v>
                </c:pt>
                <c:pt idx="15">
                  <c:v>&gt;500 to 520</c:v>
                </c:pt>
                <c:pt idx="16">
                  <c:v>&gt;520 to 540</c:v>
                </c:pt>
                <c:pt idx="17">
                  <c:v>&gt;540 to 560</c:v>
                </c:pt>
                <c:pt idx="18">
                  <c:v>&gt;560 to 580</c:v>
                </c:pt>
                <c:pt idx="19">
                  <c:v>&gt;580 to 600</c:v>
                </c:pt>
                <c:pt idx="20">
                  <c:v>&gt;600 to 620</c:v>
                </c:pt>
                <c:pt idx="21">
                  <c:v>&gt;620 to 640</c:v>
                </c:pt>
                <c:pt idx="22">
                  <c:v>&gt;640 to 660</c:v>
                </c:pt>
                <c:pt idx="23">
                  <c:v>&gt;660 to 680</c:v>
                </c:pt>
                <c:pt idx="24">
                  <c:v>&gt;680 to 700</c:v>
                </c:pt>
                <c:pt idx="25">
                  <c:v>&gt;700 to 720</c:v>
                </c:pt>
                <c:pt idx="26">
                  <c:v>&gt;720 to 740</c:v>
                </c:pt>
                <c:pt idx="27">
                  <c:v>&gt;740 to 760</c:v>
                </c:pt>
                <c:pt idx="28">
                  <c:v>&gt;760 to 780</c:v>
                </c:pt>
                <c:pt idx="29">
                  <c:v>&gt;780 to 800</c:v>
                </c:pt>
              </c:strCache>
            </c:strRef>
          </c:cat>
          <c:val>
            <c:numRef>
              <c:f>Intervals!$F$3:$F$32</c:f>
              <c:numCache>
                <c:ptCount val="30"/>
                <c:pt idx="0">
                  <c:v>0</c:v>
                </c:pt>
                <c:pt idx="1">
                  <c:v>0</c:v>
                </c:pt>
                <c:pt idx="2">
                  <c:v>0</c:v>
                </c:pt>
                <c:pt idx="3">
                  <c:v>0</c:v>
                </c:pt>
                <c:pt idx="4">
                  <c:v>0</c:v>
                </c:pt>
                <c:pt idx="5">
                  <c:v>0</c:v>
                </c:pt>
                <c:pt idx="6">
                  <c:v>0</c:v>
                </c:pt>
                <c:pt idx="7">
                  <c:v>0</c:v>
                </c:pt>
                <c:pt idx="8">
                  <c:v>2</c:v>
                </c:pt>
                <c:pt idx="9">
                  <c:v>4</c:v>
                </c:pt>
                <c:pt idx="10">
                  <c:v>1</c:v>
                </c:pt>
                <c:pt idx="11">
                  <c:v>5</c:v>
                </c:pt>
                <c:pt idx="12">
                  <c:v>9</c:v>
                </c:pt>
                <c:pt idx="13">
                  <c:v>17</c:v>
                </c:pt>
                <c:pt idx="14">
                  <c:v>24</c:v>
                </c:pt>
                <c:pt idx="15">
                  <c:v>31</c:v>
                </c:pt>
                <c:pt idx="16">
                  <c:v>18</c:v>
                </c:pt>
                <c:pt idx="17">
                  <c:v>35</c:v>
                </c:pt>
                <c:pt idx="18">
                  <c:v>59</c:v>
                </c:pt>
                <c:pt idx="19">
                  <c:v>44</c:v>
                </c:pt>
                <c:pt idx="20">
                  <c:v>40</c:v>
                </c:pt>
                <c:pt idx="21">
                  <c:v>41</c:v>
                </c:pt>
                <c:pt idx="22">
                  <c:v>29</c:v>
                </c:pt>
                <c:pt idx="23">
                  <c:v>48</c:v>
                </c:pt>
                <c:pt idx="24">
                  <c:v>31</c:v>
                </c:pt>
                <c:pt idx="25">
                  <c:v>32</c:v>
                </c:pt>
                <c:pt idx="26">
                  <c:v>16</c:v>
                </c:pt>
                <c:pt idx="27">
                  <c:v>25</c:v>
                </c:pt>
                <c:pt idx="28">
                  <c:v>9</c:v>
                </c:pt>
                <c:pt idx="29">
                  <c:v>4</c:v>
                </c:pt>
              </c:numCache>
            </c:numRef>
          </c:val>
        </c:ser>
        <c:gapWidth val="0"/>
        <c:axId val="24207008"/>
        <c:axId val="16536481"/>
      </c:barChart>
      <c:catAx>
        <c:axId val="24207008"/>
        <c:scaling>
          <c:orientation val="minMax"/>
        </c:scaling>
        <c:axPos val="b"/>
        <c:delete val="0"/>
        <c:numFmt formatCode="General" sourceLinked="1"/>
        <c:majorTickMark val="out"/>
        <c:minorTickMark val="none"/>
        <c:tickLblPos val="nextTo"/>
        <c:crossAx val="16536481"/>
        <c:crosses val="autoZero"/>
        <c:auto val="1"/>
        <c:lblOffset val="100"/>
        <c:noMultiLvlLbl val="0"/>
      </c:catAx>
      <c:valAx>
        <c:axId val="16536481"/>
        <c:scaling>
          <c:orientation val="minMax"/>
        </c:scaling>
        <c:axPos val="l"/>
        <c:majorGridlines/>
        <c:delete val="0"/>
        <c:numFmt formatCode="General" sourceLinked="1"/>
        <c:majorTickMark val="out"/>
        <c:minorTickMark val="none"/>
        <c:tickLblPos val="nextTo"/>
        <c:crossAx val="24207008"/>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Velocity from 1959 to 1996</a:t>
            </a:r>
          </a:p>
        </c:rich>
      </c:tx>
      <c:layout/>
      <c:spPr>
        <a:noFill/>
        <a:ln>
          <a:noFill/>
        </a:ln>
      </c:spPr>
    </c:title>
    <c:plotArea>
      <c:layout/>
      <c:scatterChart>
        <c:scatterStyle val="lineMarker"/>
        <c:varyColors val="0"/>
        <c:ser>
          <c:idx val="0"/>
          <c:order val="0"/>
          <c:tx>
            <c:strRef>
              <c:f>VelocityAns!$D$10</c:f>
              <c:strCache>
                <c:ptCount val="1"/>
                <c:pt idx="0">
                  <c:v>Velocity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VelocityAns!$A$11:$A$48</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xVal>
          <c:yVal>
            <c:numRef>
              <c:f>VelocityAns!$D$11:$D$48</c:f>
              <c:numCach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yVal>
          <c:smooth val="0"/>
        </c:ser>
        <c:axId val="30930366"/>
        <c:axId val="9937839"/>
      </c:scatterChart>
      <c:valAx>
        <c:axId val="30930366"/>
        <c:scaling>
          <c:orientation val="minMax"/>
        </c:scaling>
        <c:axPos val="b"/>
        <c:delete val="0"/>
        <c:numFmt formatCode="General" sourceLinked="1"/>
        <c:majorTickMark val="out"/>
        <c:minorTickMark val="none"/>
        <c:tickLblPos val="nextTo"/>
        <c:crossAx val="9937839"/>
        <c:crosses val="autoZero"/>
        <c:crossBetween val="midCat"/>
        <c:dispUnits/>
      </c:valAx>
      <c:valAx>
        <c:axId val="9937839"/>
        <c:scaling>
          <c:orientation val="minMax"/>
        </c:scaling>
        <c:axPos val="l"/>
        <c:majorGridlines/>
        <c:delete val="0"/>
        <c:numFmt formatCode="General" sourceLinked="1"/>
        <c:majorTickMark val="out"/>
        <c:minorTickMark val="none"/>
        <c:tickLblPos val="nextTo"/>
        <c:crossAx val="3093036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Arial"/>
                <a:ea typeface="Arial"/>
                <a:cs typeface="Arial"/>
              </a:rPr>
              <a:t>Bivariate Scatter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SATHist!$A$3:$A$529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xVal>
          <c:yVal>
            <c:numRef>
              <c:f>SATHist!$G$3:$G$529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yVal>
          <c:smooth val="0"/>
        </c:ser>
        <c:axId val="14610602"/>
        <c:axId val="64386555"/>
      </c:scatterChart>
      <c:valAx>
        <c:axId val="14610602"/>
        <c:scaling>
          <c:orientation val="minMax"/>
          <c:max val="800"/>
          <c:min val="200"/>
        </c:scaling>
        <c:axPos val="b"/>
        <c:title>
          <c:tx>
            <c:rich>
              <a:bodyPr vert="horz" rot="0" anchor="ctr"/>
              <a:lstStyle/>
              <a:p>
                <a:pPr algn="ctr">
                  <a:defRPr/>
                </a:pPr>
                <a:r>
                  <a:rPr lang="en-US" cap="none" sz="850" b="0" i="0" u="none" baseline="0">
                    <a:latin typeface="Arial"/>
                    <a:ea typeface="Arial"/>
                    <a:cs typeface="Arial"/>
                  </a:rPr>
                  <a:t>Verbal SAT</a:t>
                </a:r>
              </a:p>
            </c:rich>
          </c:tx>
          <c:layout/>
          <c:overlay val="0"/>
          <c:spPr>
            <a:noFill/>
            <a:ln>
              <a:noFill/>
            </a:ln>
          </c:spPr>
        </c:title>
        <c:delete val="0"/>
        <c:numFmt formatCode="General" sourceLinked="1"/>
        <c:majorTickMark val="out"/>
        <c:minorTickMark val="none"/>
        <c:tickLblPos val="nextTo"/>
        <c:crossAx val="64386555"/>
        <c:crosses val="autoZero"/>
        <c:crossBetween val="midCat"/>
        <c:dispUnits/>
      </c:valAx>
      <c:valAx>
        <c:axId val="64386555"/>
        <c:scaling>
          <c:orientation val="minMax"/>
        </c:scaling>
        <c:axPos val="l"/>
        <c:title>
          <c:tx>
            <c:rich>
              <a:bodyPr vert="horz" rot="-5400000" anchor="ctr"/>
              <a:lstStyle/>
              <a:p>
                <a:pPr algn="ctr">
                  <a:defRPr/>
                </a:pPr>
                <a:r>
                  <a:rPr lang="en-US" cap="none" sz="850" b="0" i="0" u="none" baseline="0">
                    <a:latin typeface="Arial"/>
                    <a:ea typeface="Arial"/>
                    <a:cs typeface="Arial"/>
                  </a:rPr>
                  <a:t>Math SAT</a:t>
                </a:r>
              </a:p>
            </c:rich>
          </c:tx>
          <c:layout/>
          <c:overlay val="0"/>
          <c:spPr>
            <a:noFill/>
            <a:ln>
              <a:noFill/>
            </a:ln>
          </c:spPr>
        </c:title>
        <c:majorGridlines/>
        <c:delete val="0"/>
        <c:numFmt formatCode="General" sourceLinked="1"/>
        <c:majorTickMark val="out"/>
        <c:minorTickMark val="none"/>
        <c:tickLblPos val="nextTo"/>
        <c:crossAx val="14610602"/>
        <c:crosses val="autoZero"/>
        <c:crossBetween val="midCat"/>
        <c:dispUnits/>
      </c:valAx>
      <c:spPr>
        <a:noFill/>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Univariate Scatter Analogue</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SATHist!$A$3:$A$529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xVal>
          <c:yVal>
            <c:numRef>
              <c:f>SATHist!$AA$3:$AA$529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yVal>
          <c:smooth val="0"/>
        </c:ser>
        <c:axId val="42608084"/>
        <c:axId val="47928437"/>
      </c:scatterChart>
      <c:valAx>
        <c:axId val="42608084"/>
        <c:scaling>
          <c:orientation val="minMax"/>
          <c:max val="800"/>
          <c:min val="200"/>
        </c:scaling>
        <c:axPos val="b"/>
        <c:title>
          <c:tx>
            <c:rich>
              <a:bodyPr vert="horz" rot="0" anchor="ctr"/>
              <a:lstStyle/>
              <a:p>
                <a:pPr algn="ctr">
                  <a:defRPr/>
                </a:pPr>
                <a:r>
                  <a:rPr lang="en-US" cap="none" sz="800" b="0" i="0" u="none" baseline="0"/>
                  <a:t>Verbal SAT</a:t>
                </a:r>
              </a:p>
            </c:rich>
          </c:tx>
          <c:layout/>
          <c:overlay val="0"/>
          <c:spPr>
            <a:noFill/>
            <a:ln>
              <a:noFill/>
            </a:ln>
          </c:spPr>
        </c:title>
        <c:delete val="0"/>
        <c:numFmt formatCode="General" sourceLinked="1"/>
        <c:majorTickMark val="out"/>
        <c:minorTickMark val="none"/>
        <c:tickLblPos val="nextTo"/>
        <c:crossAx val="47928437"/>
        <c:crosses val="autoZero"/>
        <c:crossBetween val="midCat"/>
        <c:dispUnits/>
        <c:majorUnit val="200"/>
      </c:valAx>
      <c:valAx>
        <c:axId val="47928437"/>
        <c:scaling>
          <c:orientation val="minMax"/>
        </c:scaling>
        <c:axPos val="l"/>
        <c:majorGridlines/>
        <c:delete val="0"/>
        <c:numFmt formatCode="General" sourceLinked="1"/>
        <c:majorTickMark val="out"/>
        <c:minorTickMark val="none"/>
        <c:tickLblPos val="nextTo"/>
        <c:crossAx val="42608084"/>
        <c:crosses val="autoZero"/>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5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3D Histogram</a:t>
            </a:r>
          </a:p>
        </c:rich>
      </c:tx>
      <c:layout/>
      <c:spPr>
        <a:noFill/>
        <a:ln>
          <a:noFill/>
        </a:ln>
      </c:spPr>
    </c:title>
    <c:view3D>
      <c:rotX val="21"/>
      <c:rotY val="51"/>
      <c:depthPercent val="200"/>
      <c:rAngAx val="0"/>
      <c:perspective val="30"/>
    </c:view3D>
    <c:plotArea>
      <c:layout>
        <c:manualLayout>
          <c:xMode val="edge"/>
          <c:yMode val="edge"/>
          <c:x val="0.0025"/>
          <c:y val="0.0025"/>
          <c:w val="1"/>
          <c:h val="1"/>
        </c:manualLayout>
      </c:layout>
      <c:bar3DChart>
        <c:barDir val="col"/>
        <c:grouping val="standard"/>
        <c:varyColors val="0"/>
        <c:ser>
          <c:idx val="5"/>
          <c:order val="0"/>
          <c:tx>
            <c:strRef>
              <c:f>'3D Hist'!$O$2</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ptCount val="5"/>
                <c:pt idx="0">
                  <c:v>399 and below</c:v>
                </c:pt>
                <c:pt idx="1">
                  <c:v>400-499</c:v>
                </c:pt>
                <c:pt idx="2">
                  <c:v>500-599</c:v>
                </c:pt>
                <c:pt idx="3">
                  <c:v>600-699</c:v>
                </c:pt>
                <c:pt idx="4">
                  <c:v>700 and above</c:v>
                </c:pt>
              </c:strCache>
            </c:strRef>
          </c:cat>
          <c:val>
            <c:numRef>
              <c:f>'3D Hist'!$O$3:$O$8</c:f>
            </c:numRef>
          </c:val>
          <c:shape val="box"/>
        </c:ser>
        <c:ser>
          <c:idx val="0"/>
          <c:order val="1"/>
          <c:tx>
            <c:strRef>
              <c:f>'3D Hist'!$P$2</c:f>
              <c:strCache>
                <c:ptCount val="1"/>
                <c:pt idx="0">
                  <c:v>399 and below</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ptCount val="5"/>
                <c:pt idx="0">
                  <c:v>399 and below</c:v>
                </c:pt>
                <c:pt idx="1">
                  <c:v>400-499</c:v>
                </c:pt>
                <c:pt idx="2">
                  <c:v>500-599</c:v>
                </c:pt>
                <c:pt idx="3">
                  <c:v>600-699</c:v>
                </c:pt>
                <c:pt idx="4">
                  <c:v>700 and above</c:v>
                </c:pt>
              </c:strCache>
            </c:strRef>
          </c:cat>
          <c:val>
            <c:numRef>
              <c:f>'3D Hist'!$P$3:$P$8</c:f>
              <c:numCache>
                <c:ptCount val="5"/>
                <c:pt idx="0">
                  <c:v>2</c:v>
                </c:pt>
                <c:pt idx="1">
                  <c:v>4</c:v>
                </c:pt>
                <c:pt idx="2">
                  <c:v>1</c:v>
                </c:pt>
                <c:pt idx="3">
                  <c:v>0</c:v>
                </c:pt>
                <c:pt idx="4">
                  <c:v>0</c:v>
                </c:pt>
              </c:numCache>
            </c:numRef>
          </c:val>
          <c:shape val="box"/>
        </c:ser>
        <c:ser>
          <c:idx val="1"/>
          <c:order val="2"/>
          <c:tx>
            <c:strRef>
              <c:f>'3D Hist'!$Q$2</c:f>
              <c:strCache>
                <c:ptCount val="1"/>
                <c:pt idx="0">
                  <c:v>400-499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ptCount val="5"/>
                <c:pt idx="0">
                  <c:v>399 and below</c:v>
                </c:pt>
                <c:pt idx="1">
                  <c:v>400-499</c:v>
                </c:pt>
                <c:pt idx="2">
                  <c:v>500-599</c:v>
                </c:pt>
                <c:pt idx="3">
                  <c:v>600-699</c:v>
                </c:pt>
                <c:pt idx="4">
                  <c:v>700 and above</c:v>
                </c:pt>
              </c:strCache>
            </c:strRef>
          </c:cat>
          <c:val>
            <c:numRef>
              <c:f>'3D Hist'!$Q$3:$Q$8</c:f>
              <c:numCache>
                <c:ptCount val="5"/>
                <c:pt idx="0">
                  <c:v>13</c:v>
                </c:pt>
                <c:pt idx="1">
                  <c:v>38</c:v>
                </c:pt>
                <c:pt idx="2">
                  <c:v>11</c:v>
                </c:pt>
                <c:pt idx="3">
                  <c:v>0</c:v>
                </c:pt>
                <c:pt idx="4">
                  <c:v>0</c:v>
                </c:pt>
              </c:numCache>
            </c:numRef>
          </c:val>
          <c:shape val="box"/>
        </c:ser>
        <c:ser>
          <c:idx val="2"/>
          <c:order val="3"/>
          <c:tx>
            <c:strRef>
              <c:f>'3D Hist'!$R$2</c:f>
              <c:strCache>
                <c:ptCount val="1"/>
                <c:pt idx="0">
                  <c:v>500-599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ptCount val="5"/>
                <c:pt idx="0">
                  <c:v>399 and below</c:v>
                </c:pt>
                <c:pt idx="1">
                  <c:v>400-499</c:v>
                </c:pt>
                <c:pt idx="2">
                  <c:v>500-599</c:v>
                </c:pt>
                <c:pt idx="3">
                  <c:v>600-699</c:v>
                </c:pt>
                <c:pt idx="4">
                  <c:v>700 and above</c:v>
                </c:pt>
              </c:strCache>
            </c:strRef>
          </c:cat>
          <c:val>
            <c:numRef>
              <c:f>'3D Hist'!$R$3:$R$8</c:f>
              <c:numCache>
                <c:ptCount val="5"/>
                <c:pt idx="0">
                  <c:v>20</c:v>
                </c:pt>
                <c:pt idx="1">
                  <c:v>97</c:v>
                </c:pt>
                <c:pt idx="2">
                  <c:v>61</c:v>
                </c:pt>
                <c:pt idx="3">
                  <c:v>14</c:v>
                </c:pt>
                <c:pt idx="4">
                  <c:v>2</c:v>
                </c:pt>
              </c:numCache>
            </c:numRef>
          </c:val>
          <c:shape val="box"/>
        </c:ser>
        <c:ser>
          <c:idx val="3"/>
          <c:order val="4"/>
          <c:tx>
            <c:strRef>
              <c:f>'3D Hist'!$S$2</c:f>
              <c:strCache>
                <c:ptCount val="1"/>
                <c:pt idx="0">
                  <c:v>600-699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ptCount val="5"/>
                <c:pt idx="0">
                  <c:v>399 and below</c:v>
                </c:pt>
                <c:pt idx="1">
                  <c:v>400-499</c:v>
                </c:pt>
                <c:pt idx="2">
                  <c:v>500-599</c:v>
                </c:pt>
                <c:pt idx="3">
                  <c:v>600-699</c:v>
                </c:pt>
                <c:pt idx="4">
                  <c:v>700 and above</c:v>
                </c:pt>
              </c:strCache>
            </c:strRef>
          </c:cat>
          <c:val>
            <c:numRef>
              <c:f>'3D Hist'!$S$3:$S$8</c:f>
              <c:numCache>
                <c:ptCount val="5"/>
                <c:pt idx="0">
                  <c:v>5</c:v>
                </c:pt>
                <c:pt idx="1">
                  <c:v>55</c:v>
                </c:pt>
                <c:pt idx="2">
                  <c:v>93</c:v>
                </c:pt>
                <c:pt idx="3">
                  <c:v>37</c:v>
                </c:pt>
                <c:pt idx="4">
                  <c:v>4</c:v>
                </c:pt>
              </c:numCache>
            </c:numRef>
          </c:val>
          <c:shape val="box"/>
        </c:ser>
        <c:ser>
          <c:idx val="4"/>
          <c:order val="5"/>
          <c:tx>
            <c:strRef>
              <c:f>'3D Hist'!$T$2</c:f>
              <c:strCache>
                <c:ptCount val="1"/>
                <c:pt idx="0">
                  <c:v>700 and above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ptCount val="5"/>
                <c:pt idx="0">
                  <c:v>399 and below</c:v>
                </c:pt>
                <c:pt idx="1">
                  <c:v>400-499</c:v>
                </c:pt>
                <c:pt idx="2">
                  <c:v>500-599</c:v>
                </c:pt>
                <c:pt idx="3">
                  <c:v>600-699</c:v>
                </c:pt>
                <c:pt idx="4">
                  <c:v>700 and above</c:v>
                </c:pt>
              </c:strCache>
            </c:strRef>
          </c:cat>
          <c:val>
            <c:numRef>
              <c:f>'3D Hist'!$T$3:$T$8</c:f>
              <c:numCache>
                <c:ptCount val="5"/>
                <c:pt idx="0">
                  <c:v>2</c:v>
                </c:pt>
                <c:pt idx="1">
                  <c:v>2</c:v>
                </c:pt>
                <c:pt idx="2">
                  <c:v>28</c:v>
                </c:pt>
                <c:pt idx="3">
                  <c:v>31</c:v>
                </c:pt>
                <c:pt idx="4">
                  <c:v>7</c:v>
                </c:pt>
              </c:numCache>
            </c:numRef>
          </c:val>
          <c:shape val="box"/>
        </c:ser>
        <c:gapDepth val="50"/>
        <c:shape val="box"/>
        <c:axId val="28702750"/>
        <c:axId val="56998159"/>
        <c:axId val="43221384"/>
      </c:bar3DChart>
      <c:catAx>
        <c:axId val="28702750"/>
        <c:scaling>
          <c:orientation val="minMax"/>
        </c:scaling>
        <c:axPos val="b"/>
        <c:title>
          <c:tx>
            <c:rich>
              <a:bodyPr vert="horz" rot="0" anchor="ctr"/>
              <a:lstStyle/>
              <a:p>
                <a:pPr algn="ctr">
                  <a:defRPr/>
                </a:pPr>
                <a:r>
                  <a:rPr lang="en-US" cap="none" sz="1000" b="0" i="0" u="none" baseline="0">
                    <a:latin typeface="Arial"/>
                    <a:ea typeface="Arial"/>
                    <a:cs typeface="Arial"/>
                  </a:rPr>
                  <a:t>Verbal SAT</a:t>
                </a:r>
              </a:p>
            </c:rich>
          </c:tx>
          <c:layout>
            <c:manualLayout>
              <c:xMode val="factor"/>
              <c:yMode val="factor"/>
              <c:x val="0.0795"/>
              <c:y val="0.1415"/>
            </c:manualLayout>
          </c:layout>
          <c:overlay val="0"/>
          <c:spPr>
            <a:noFill/>
            <a:ln>
              <a:noFill/>
            </a:ln>
          </c:spPr>
        </c:title>
        <c:majorGridlines/>
        <c:delete val="0"/>
        <c:numFmt formatCode="General" sourceLinked="1"/>
        <c:majorTickMark val="out"/>
        <c:minorTickMark val="none"/>
        <c:tickLblPos val="low"/>
        <c:crossAx val="56998159"/>
        <c:crosses val="autoZero"/>
        <c:auto val="0"/>
        <c:lblOffset val="100"/>
        <c:noMultiLvlLbl val="0"/>
      </c:catAx>
      <c:valAx>
        <c:axId val="56998159"/>
        <c:scaling>
          <c:orientation val="minMax"/>
        </c:scaling>
        <c:axPos val="l"/>
        <c:title>
          <c:tx>
            <c:rich>
              <a:bodyPr vert="horz" rot="0" anchor="ctr"/>
              <a:lstStyle/>
              <a:p>
                <a:pPr algn="ctr">
                  <a:defRPr/>
                </a:pPr>
                <a:r>
                  <a:rPr lang="en-US" cap="none" sz="800" b="0" i="0" u="none" baseline="0">
                    <a:latin typeface="Arial"/>
                    <a:ea typeface="Arial"/>
                    <a:cs typeface="Arial"/>
                  </a:rPr>
                  <a:t>Frequency</a:t>
                </a:r>
              </a:p>
            </c:rich>
          </c:tx>
          <c:layout/>
          <c:overlay val="0"/>
          <c:spPr>
            <a:noFill/>
            <a:ln>
              <a:noFill/>
            </a:ln>
          </c:spPr>
        </c:title>
        <c:majorGridlines/>
        <c:delete val="0"/>
        <c:numFmt formatCode="General" sourceLinked="1"/>
        <c:majorTickMark val="out"/>
        <c:minorTickMark val="none"/>
        <c:tickLblPos val="nextTo"/>
        <c:crossAx val="28702750"/>
        <c:crossesAt val="1"/>
        <c:crossBetween val="between"/>
        <c:dispUnits/>
      </c:valAx>
      <c:serAx>
        <c:axId val="43221384"/>
        <c:scaling>
          <c:orientation val="minMax"/>
        </c:scaling>
        <c:axPos val="b"/>
        <c:title>
          <c:tx>
            <c:rich>
              <a:bodyPr vert="horz" rot="0" anchor="ctr"/>
              <a:lstStyle/>
              <a:p>
                <a:pPr algn="ctr">
                  <a:defRPr/>
                </a:pPr>
                <a:r>
                  <a:rPr lang="en-US" cap="none" sz="1000" b="0" i="0" u="none" baseline="0">
                    <a:latin typeface="Arial"/>
                    <a:ea typeface="Arial"/>
                    <a:cs typeface="Arial"/>
                  </a:rPr>
                  <a:t>Math SAT</a:t>
                </a:r>
              </a:p>
            </c:rich>
          </c:tx>
          <c:layout>
            <c:manualLayout>
              <c:xMode val="factor"/>
              <c:yMode val="factor"/>
              <c:x val="-0.24325"/>
              <c:y val="0.005"/>
            </c:manualLayout>
          </c:layout>
          <c:overlay val="0"/>
          <c:spPr>
            <a:noFill/>
            <a:ln>
              <a:noFill/>
            </a:ln>
          </c:spPr>
        </c:title>
        <c:majorGridlines/>
        <c:delete val="0"/>
        <c:numFmt formatCode="General" sourceLinked="1"/>
        <c:majorTickMark val="out"/>
        <c:minorTickMark val="none"/>
        <c:tickLblPos val="low"/>
        <c:crossAx val="56998159"/>
        <c:crosses val="autoZero"/>
        <c:tickLblSkip val="1"/>
        <c:tickMarkSkip val="1"/>
      </c:serAx>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3D Histogram</a:t>
            </a:r>
          </a:p>
        </c:rich>
      </c:tx>
      <c:layout/>
      <c:spPr>
        <a:noFill/>
        <a:ln>
          <a:noFill/>
        </a:ln>
      </c:spPr>
    </c:title>
    <c:view3D>
      <c:rotX val="15"/>
      <c:rotY val="110"/>
      <c:depthPercent val="200"/>
      <c:rAngAx val="0"/>
      <c:perspective val="30"/>
    </c:view3D>
    <c:plotArea>
      <c:layout>
        <c:manualLayout>
          <c:xMode val="edge"/>
          <c:yMode val="edge"/>
          <c:x val="0"/>
          <c:y val="0"/>
          <c:w val="1"/>
          <c:h val="1"/>
        </c:manualLayout>
      </c:layout>
      <c:bar3DChart>
        <c:barDir val="col"/>
        <c:grouping val="standard"/>
        <c:varyColors val="0"/>
        <c:ser>
          <c:idx val="5"/>
          <c:order val="0"/>
          <c:tx>
            <c:strRef>
              <c:f>'3D Hist'!$O$2</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strRef>
          </c:cat>
          <c:val>
            <c:numRef>
              <c:f>'3D Hist'!$O$3:$O$8</c:f>
            </c:numRef>
          </c:val>
          <c:shape val="box"/>
        </c:ser>
        <c:ser>
          <c:idx val="0"/>
          <c:order val="1"/>
          <c:tx>
            <c:strRef>
              <c:f>'3D Hist'!$P$2</c:f>
              <c:strCache>
                <c:ptCount val="1"/>
                <c:pt idx="0">
                  <c:v>399 and below</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strRef>
          </c:cat>
          <c:val>
            <c:numRef>
              <c:f>'3D Hist'!$P$3:$P$8</c:f>
              <c:numCache>
                <c:ptCount val="5"/>
                <c:pt idx="0">
                  <c:v>0</c:v>
                </c:pt>
                <c:pt idx="1">
                  <c:v>0</c:v>
                </c:pt>
                <c:pt idx="2">
                  <c:v>0</c:v>
                </c:pt>
                <c:pt idx="3">
                  <c:v>0</c:v>
                </c:pt>
                <c:pt idx="4">
                  <c:v>0</c:v>
                </c:pt>
              </c:numCache>
            </c:numRef>
          </c:val>
          <c:shape val="box"/>
        </c:ser>
        <c:ser>
          <c:idx val="1"/>
          <c:order val="2"/>
          <c:tx>
            <c:strRef>
              <c:f>'3D Hist'!$Q$2</c:f>
              <c:strCache>
                <c:ptCount val="1"/>
                <c:pt idx="0">
                  <c:v>400-499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strRef>
          </c:cat>
          <c:val>
            <c:numRef>
              <c:f>'3D Hist'!$Q$3:$Q$8</c:f>
              <c:numCache>
                <c:ptCount val="5"/>
                <c:pt idx="0">
                  <c:v>0</c:v>
                </c:pt>
                <c:pt idx="1">
                  <c:v>0</c:v>
                </c:pt>
                <c:pt idx="2">
                  <c:v>0</c:v>
                </c:pt>
                <c:pt idx="3">
                  <c:v>0</c:v>
                </c:pt>
                <c:pt idx="4">
                  <c:v>0</c:v>
                </c:pt>
              </c:numCache>
            </c:numRef>
          </c:val>
          <c:shape val="box"/>
        </c:ser>
        <c:ser>
          <c:idx val="2"/>
          <c:order val="3"/>
          <c:tx>
            <c:strRef>
              <c:f>'3D Hist'!$R$2</c:f>
              <c:strCache>
                <c:ptCount val="1"/>
                <c:pt idx="0">
                  <c:v>500-599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strRef>
          </c:cat>
          <c:val>
            <c:numRef>
              <c:f>'3D Hist'!$R$3:$R$8</c:f>
              <c:numCache>
                <c:ptCount val="5"/>
                <c:pt idx="0">
                  <c:v>0</c:v>
                </c:pt>
                <c:pt idx="1">
                  <c:v>0</c:v>
                </c:pt>
                <c:pt idx="2">
                  <c:v>0</c:v>
                </c:pt>
                <c:pt idx="3">
                  <c:v>0</c:v>
                </c:pt>
                <c:pt idx="4">
                  <c:v>0</c:v>
                </c:pt>
              </c:numCache>
            </c:numRef>
          </c:val>
          <c:shape val="box"/>
        </c:ser>
        <c:ser>
          <c:idx val="3"/>
          <c:order val="4"/>
          <c:tx>
            <c:strRef>
              <c:f>'3D Hist'!$S$2</c:f>
              <c:strCache>
                <c:ptCount val="1"/>
                <c:pt idx="0">
                  <c:v>600-699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strRef>
          </c:cat>
          <c:val>
            <c:numRef>
              <c:f>'3D Hist'!$S$3:$S$8</c:f>
              <c:numCache>
                <c:ptCount val="5"/>
                <c:pt idx="0">
                  <c:v>0</c:v>
                </c:pt>
                <c:pt idx="1">
                  <c:v>0</c:v>
                </c:pt>
                <c:pt idx="2">
                  <c:v>0</c:v>
                </c:pt>
                <c:pt idx="3">
                  <c:v>0</c:v>
                </c:pt>
                <c:pt idx="4">
                  <c:v>0</c:v>
                </c:pt>
              </c:numCache>
            </c:numRef>
          </c:val>
          <c:shape val="box"/>
        </c:ser>
        <c:ser>
          <c:idx val="4"/>
          <c:order val="5"/>
          <c:tx>
            <c:strRef>
              <c:f>'3D Hist'!$T$2</c:f>
              <c:strCache>
                <c:ptCount val="1"/>
                <c:pt idx="0">
                  <c:v>700 and above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 Hist'!$N$3:$N$8</c:f>
              <c:strCache/>
            </c:strRef>
          </c:cat>
          <c:val>
            <c:numRef>
              <c:f>'3D Hist'!$T$3:$T$8</c:f>
              <c:numCache>
                <c:ptCount val="5"/>
                <c:pt idx="0">
                  <c:v>0</c:v>
                </c:pt>
                <c:pt idx="1">
                  <c:v>0</c:v>
                </c:pt>
                <c:pt idx="2">
                  <c:v>0</c:v>
                </c:pt>
                <c:pt idx="3">
                  <c:v>0</c:v>
                </c:pt>
                <c:pt idx="4">
                  <c:v>0</c:v>
                </c:pt>
              </c:numCache>
            </c:numRef>
          </c:val>
          <c:shape val="box"/>
        </c:ser>
        <c:gapDepth val="50"/>
        <c:shape val="box"/>
        <c:axId val="53448137"/>
        <c:axId val="11271186"/>
        <c:axId val="34331811"/>
      </c:bar3DChart>
      <c:catAx>
        <c:axId val="53448137"/>
        <c:scaling>
          <c:orientation val="minMax"/>
        </c:scaling>
        <c:axPos val="b"/>
        <c:title>
          <c:tx>
            <c:rich>
              <a:bodyPr vert="horz" rot="0" anchor="ctr"/>
              <a:lstStyle/>
              <a:p>
                <a:pPr algn="ctr">
                  <a:defRPr/>
                </a:pPr>
                <a:r>
                  <a:rPr lang="en-US" cap="none" sz="800" b="0" i="0" u="none" baseline="0">
                    <a:latin typeface="Arial"/>
                    <a:ea typeface="Arial"/>
                    <a:cs typeface="Arial"/>
                  </a:rPr>
                  <a:t>Verbal SAT</a:t>
                </a:r>
              </a:p>
            </c:rich>
          </c:tx>
          <c:layout>
            <c:manualLayout>
              <c:xMode val="factor"/>
              <c:yMode val="factor"/>
              <c:x val="-0.12"/>
              <c:y val="0.03325"/>
            </c:manualLayout>
          </c:layout>
          <c:overlay val="0"/>
          <c:spPr>
            <a:noFill/>
            <a:ln>
              <a:noFill/>
            </a:ln>
          </c:spPr>
        </c:title>
        <c:majorGridlines/>
        <c:delete val="0"/>
        <c:numFmt formatCode="General" sourceLinked="1"/>
        <c:majorTickMark val="out"/>
        <c:minorTickMark val="none"/>
        <c:tickLblPos val="low"/>
        <c:crossAx val="11271186"/>
        <c:crosses val="autoZero"/>
        <c:auto val="0"/>
        <c:lblOffset val="100"/>
        <c:noMultiLvlLbl val="0"/>
      </c:catAx>
      <c:valAx>
        <c:axId val="11271186"/>
        <c:scaling>
          <c:orientation val="minMax"/>
        </c:scaling>
        <c:axPos val="l"/>
        <c:title>
          <c:tx>
            <c:rich>
              <a:bodyPr vert="horz" rot="0" anchor="ctr"/>
              <a:lstStyle/>
              <a:p>
                <a:pPr algn="ctr">
                  <a:defRPr/>
                </a:pPr>
                <a:r>
                  <a:rPr lang="en-US" cap="none" sz="800" b="0" i="0" u="none" baseline="0">
                    <a:latin typeface="Arial"/>
                    <a:ea typeface="Arial"/>
                    <a:cs typeface="Arial"/>
                  </a:rPr>
                  <a:t>Frequency</a:t>
                </a:r>
              </a:p>
            </c:rich>
          </c:tx>
          <c:layout/>
          <c:overlay val="0"/>
          <c:spPr>
            <a:noFill/>
            <a:ln>
              <a:noFill/>
            </a:ln>
          </c:spPr>
        </c:title>
        <c:majorGridlines/>
        <c:delete val="0"/>
        <c:numFmt formatCode="General" sourceLinked="1"/>
        <c:majorTickMark val="out"/>
        <c:minorTickMark val="none"/>
        <c:tickLblPos val="nextTo"/>
        <c:crossAx val="53448137"/>
        <c:crossesAt val="1"/>
        <c:crossBetween val="between"/>
        <c:dispUnits/>
      </c:valAx>
      <c:serAx>
        <c:axId val="34331811"/>
        <c:scaling>
          <c:orientation val="minMax"/>
        </c:scaling>
        <c:axPos val="b"/>
        <c:title>
          <c:tx>
            <c:rich>
              <a:bodyPr vert="horz" rot="0" anchor="ctr"/>
              <a:lstStyle/>
              <a:p>
                <a:pPr algn="ctr">
                  <a:defRPr/>
                </a:pPr>
                <a:r>
                  <a:rPr lang="en-US" cap="none" sz="800" b="0" i="0" u="none" baseline="0">
                    <a:latin typeface="Arial"/>
                    <a:ea typeface="Arial"/>
                    <a:cs typeface="Arial"/>
                  </a:rPr>
                  <a:t>Math SAT</a:t>
                </a:r>
              </a:p>
            </c:rich>
          </c:tx>
          <c:layout/>
          <c:overlay val="0"/>
          <c:spPr>
            <a:noFill/>
            <a:ln>
              <a:noFill/>
            </a:ln>
          </c:spPr>
        </c:title>
        <c:majorGridlines/>
        <c:delete val="0"/>
        <c:numFmt formatCode="General" sourceLinked="1"/>
        <c:majorTickMark val="out"/>
        <c:minorTickMark val="none"/>
        <c:tickLblPos val="low"/>
        <c:crossAx val="11271186"/>
        <c:crosses val="autoZero"/>
        <c:tickLblSkip val="1"/>
        <c:tickMarkSkip val="1"/>
      </c:serAx>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A Scatter Diagram</a:t>
            </a:r>
          </a:p>
        </c:rich>
      </c:tx>
      <c:layout>
        <c:manualLayout>
          <c:xMode val="factor"/>
          <c:yMode val="factor"/>
          <c:x val="0.003"/>
          <c:y val="-0.0215"/>
        </c:manualLayout>
      </c:layout>
      <c:spPr>
        <a:noFill/>
        <a:ln>
          <a:noFill/>
        </a:ln>
      </c:spPr>
    </c:title>
    <c:plotArea>
      <c:layout>
        <c:manualLayout>
          <c:xMode val="edge"/>
          <c:yMode val="edge"/>
          <c:x val="0.03375"/>
          <c:y val="0.07875"/>
          <c:w val="0.95625"/>
          <c:h val="0.886"/>
        </c:manualLayout>
      </c:layout>
      <c:scatterChart>
        <c:scatterStyle val="lineMarker"/>
        <c:varyColors val="0"/>
        <c:ser>
          <c:idx val="2"/>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200" b="1" i="0" u="none" baseline="0">
                        <a:solidFill>
                          <a:srgbClr val="FF0000"/>
                        </a:solidFill>
                        <a:latin typeface="Arial"/>
                        <a:ea typeface="Arial"/>
                        <a:cs typeface="Arial"/>
                      </a:rPr>
                      <a:t>SD Line</a:t>
                    </a:r>
                  </a:p>
                </c:rich>
              </c:tx>
              <c:numFmt formatCode="General" sourceLinked="1"/>
              <c:showLegendKey val="0"/>
              <c:showVal val="1"/>
              <c:showBubbleSize val="0"/>
              <c:showCatName val="0"/>
              <c:showSerName val="0"/>
              <c:showPercent val="0"/>
            </c:dLbl>
            <c:delete val="1"/>
          </c:dLbls>
          <c:xVal>
            <c:numRef>
              <c:f>SATScatter!$N$5:$N$7</c:f>
              <c:numCache>
                <c:ptCount val="3"/>
                <c:pt idx="0">
                  <c:v>0</c:v>
                </c:pt>
                <c:pt idx="1">
                  <c:v>0</c:v>
                </c:pt>
                <c:pt idx="2">
                  <c:v>0</c:v>
                </c:pt>
              </c:numCache>
            </c:numRef>
          </c:xVal>
          <c:yVal>
            <c:numRef>
              <c:f>SATScatter!$O$5:$O$7</c:f>
              <c:numCache>
                <c:ptCount val="3"/>
                <c:pt idx="0">
                  <c:v>0</c:v>
                </c:pt>
                <c:pt idx="1">
                  <c:v>0</c:v>
                </c:pt>
                <c:pt idx="2">
                  <c:v>0</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3175">
                <a:noFill/>
              </a:ln>
            </c:spPr>
            <c:marker>
              <c:symbol val="none"/>
            </c:marker>
          </c:dPt>
          <c:xVal>
            <c:numRef>
              <c:f>SATScatter!$K$5:$K$8</c:f>
              <c:numCache>
                <c:ptCount val="4"/>
                <c:pt idx="0">
                  <c:v>0</c:v>
                </c:pt>
                <c:pt idx="1">
                  <c:v>0</c:v>
                </c:pt>
                <c:pt idx="2">
                  <c:v>0</c:v>
                </c:pt>
                <c:pt idx="3">
                  <c:v>0</c:v>
                </c:pt>
              </c:numCache>
            </c:numRef>
          </c:xVal>
          <c:yVal>
            <c:numRef>
              <c:f>SATScatter!$L$5:$L$8</c:f>
              <c:numCache>
                <c:ptCount val="4"/>
                <c:pt idx="0">
                  <c:v>0</c:v>
                </c:pt>
                <c:pt idx="1">
                  <c:v>0</c:v>
                </c:pt>
                <c:pt idx="2">
                  <c:v>0</c:v>
                </c:pt>
                <c:pt idx="3">
                  <c:v>0</c:v>
                </c:pt>
              </c:numCache>
            </c:numRef>
          </c:yVal>
          <c:smooth val="0"/>
        </c:ser>
        <c:ser>
          <c:idx val="0"/>
          <c:order val="2"/>
          <c:tx>
            <c:strRef>
              <c:f>SATScatter!$B$2</c:f>
              <c:strCache>
                <c:ptCount val="1"/>
                <c:pt idx="0">
                  <c:v>Math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SATScatter!$A$3:$A$529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xVal>
          <c:yVal>
            <c:numRef>
              <c:f>SATScatter!$B$3:$B$529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yVal>
          <c:smooth val="0"/>
        </c:ser>
        <c:axId val="40550844"/>
        <c:axId val="29413277"/>
      </c:scatterChart>
      <c:valAx>
        <c:axId val="40550844"/>
        <c:scaling>
          <c:orientation val="minMax"/>
          <c:max val="800"/>
          <c:min val="250"/>
        </c:scaling>
        <c:axPos val="b"/>
        <c:title>
          <c:tx>
            <c:rich>
              <a:bodyPr vert="horz" rot="0" anchor="ctr"/>
              <a:lstStyle/>
              <a:p>
                <a:pPr algn="ctr">
                  <a:defRPr/>
                </a:pPr>
                <a:r>
                  <a:rPr lang="en-US" cap="none" sz="825" b="0" i="0" u="none" baseline="0">
                    <a:latin typeface="Arial"/>
                    <a:ea typeface="Arial"/>
                    <a:cs typeface="Arial"/>
                  </a:rPr>
                  <a:t>Verbal</a:t>
                </a:r>
              </a:p>
            </c:rich>
          </c:tx>
          <c:layout>
            <c:manualLayout>
              <c:xMode val="factor"/>
              <c:yMode val="factor"/>
              <c:x val="-0.0415"/>
              <c:y val="-0.00275"/>
            </c:manualLayout>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9413277"/>
        <c:crosses val="autoZero"/>
        <c:crossBetween val="midCat"/>
        <c:dispUnits/>
        <c:majorUnit val="100"/>
      </c:valAx>
      <c:valAx>
        <c:axId val="29413277"/>
        <c:scaling>
          <c:orientation val="minMax"/>
          <c:max val="800"/>
          <c:min val="250"/>
        </c:scaling>
        <c:axPos val="l"/>
        <c:title>
          <c:tx>
            <c:rich>
              <a:bodyPr vert="horz" rot="-5400000" anchor="ctr"/>
              <a:lstStyle/>
              <a:p>
                <a:pPr algn="ctr">
                  <a:defRPr/>
                </a:pPr>
                <a:r>
                  <a:rPr lang="en-US" cap="none" sz="825" b="0" i="0" u="none" baseline="0">
                    <a:latin typeface="Arial"/>
                    <a:ea typeface="Arial"/>
                    <a:cs typeface="Arial"/>
                  </a:rPr>
                  <a:t>Math</a:t>
                </a:r>
              </a:p>
            </c:rich>
          </c:tx>
          <c:layout>
            <c:manualLayout>
              <c:xMode val="factor"/>
              <c:yMode val="factor"/>
              <c:x val="-0.022"/>
              <c:y val="0.005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0550844"/>
        <c:crosses val="autoZero"/>
        <c:crossBetween val="midCat"/>
        <c:dispUnits/>
        <c:majorUnit val="100"/>
      </c:valAx>
      <c:spPr>
        <a:noFill/>
        <a:ln w="12700">
          <a:solidFill>
            <a:srgbClr val="80808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A Scatter Diagram</a:t>
            </a:r>
          </a:p>
        </c:rich>
      </c:tx>
      <c:layout>
        <c:manualLayout>
          <c:xMode val="factor"/>
          <c:yMode val="factor"/>
          <c:x val="0.003"/>
          <c:y val="-0.0215"/>
        </c:manualLayout>
      </c:layout>
      <c:spPr>
        <a:noFill/>
        <a:ln>
          <a:noFill/>
        </a:ln>
      </c:spPr>
    </c:title>
    <c:plotArea>
      <c:layout>
        <c:manualLayout>
          <c:xMode val="edge"/>
          <c:yMode val="edge"/>
          <c:x val="0.035"/>
          <c:y val="0.08175"/>
          <c:w val="0.95525"/>
          <c:h val="0.86275"/>
        </c:manualLayout>
      </c:layout>
      <c:scatterChart>
        <c:scatterStyle val="lineMarker"/>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3175">
                <a:noFill/>
              </a:ln>
            </c:spPr>
            <c:marker>
              <c:symbol val="none"/>
            </c:marker>
          </c:dPt>
          <c:xVal>
            <c:numRef>
              <c:f>SATScatter!$K$5:$K$8</c:f>
              <c:numCache>
                <c:ptCount val="4"/>
                <c:pt idx="0">
                  <c:v>0</c:v>
                </c:pt>
                <c:pt idx="1">
                  <c:v>0</c:v>
                </c:pt>
                <c:pt idx="2">
                  <c:v>0</c:v>
                </c:pt>
                <c:pt idx="3">
                  <c:v>0</c:v>
                </c:pt>
              </c:numCache>
            </c:numRef>
          </c:xVal>
          <c:yVal>
            <c:numRef>
              <c:f>SATScatter!$L$5:$L$8</c:f>
              <c:numCache>
                <c:ptCount val="4"/>
                <c:pt idx="0">
                  <c:v>0</c:v>
                </c:pt>
                <c:pt idx="1">
                  <c:v>0</c:v>
                </c:pt>
                <c:pt idx="2">
                  <c:v>0</c:v>
                </c:pt>
                <c:pt idx="3">
                  <c:v>0</c:v>
                </c:pt>
              </c:numCache>
            </c:numRef>
          </c:yVal>
          <c:smooth val="0"/>
        </c:ser>
        <c:ser>
          <c:idx val="0"/>
          <c:order val="1"/>
          <c:tx>
            <c:strRef>
              <c:f>SATScatter!$B$2</c:f>
              <c:strCache>
                <c:ptCount val="1"/>
                <c:pt idx="0">
                  <c:v>Math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SATScatter!$A$3:$A$529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xVal>
          <c:yVal>
            <c:numRef>
              <c:f>SATScatter!$B$3:$B$529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yVal>
          <c:smooth val="0"/>
        </c:ser>
        <c:axId val="63392902"/>
        <c:axId val="33665207"/>
      </c:scatterChart>
      <c:valAx>
        <c:axId val="63392902"/>
        <c:scaling>
          <c:orientation val="minMax"/>
          <c:max val="800"/>
          <c:min val="250"/>
        </c:scaling>
        <c:axPos val="b"/>
        <c:title>
          <c:tx>
            <c:rich>
              <a:bodyPr vert="horz" rot="0" anchor="ctr"/>
              <a:lstStyle/>
              <a:p>
                <a:pPr algn="ctr">
                  <a:defRPr/>
                </a:pPr>
                <a:r>
                  <a:rPr lang="en-US" cap="none" sz="875" b="0" i="0" u="none" baseline="0">
                    <a:latin typeface="Arial"/>
                    <a:ea typeface="Arial"/>
                    <a:cs typeface="Arial"/>
                  </a:rPr>
                  <a:t>Verbal</a:t>
                </a:r>
              </a:p>
            </c:rich>
          </c:tx>
          <c:layout>
            <c:manualLayout>
              <c:xMode val="factor"/>
              <c:yMode val="factor"/>
              <c:x val="-0.02675"/>
              <c:y val="-0.00075"/>
            </c:manualLayout>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3665207"/>
        <c:crosses val="autoZero"/>
        <c:crossBetween val="midCat"/>
        <c:dispUnits/>
        <c:majorUnit val="100"/>
      </c:valAx>
      <c:valAx>
        <c:axId val="33665207"/>
        <c:scaling>
          <c:orientation val="minMax"/>
          <c:max val="800"/>
          <c:min val="250"/>
        </c:scaling>
        <c:axPos val="l"/>
        <c:title>
          <c:tx>
            <c:rich>
              <a:bodyPr vert="horz" rot="-5400000" anchor="ctr"/>
              <a:lstStyle/>
              <a:p>
                <a:pPr algn="ctr">
                  <a:defRPr/>
                </a:pPr>
                <a:r>
                  <a:rPr lang="en-US" cap="none" sz="875" b="0" i="0" u="none" baseline="0">
                    <a:latin typeface="Arial"/>
                    <a:ea typeface="Arial"/>
                    <a:cs typeface="Arial"/>
                  </a:rPr>
                  <a:t>Math</a:t>
                </a:r>
              </a:p>
            </c:rich>
          </c:tx>
          <c:layout>
            <c:manualLayout>
              <c:xMode val="factor"/>
              <c:yMode val="factor"/>
              <c:x val="-0.0145"/>
              <c:y val="0.00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3392902"/>
        <c:crosses val="autoZero"/>
        <c:crossBetween val="midCat"/>
        <c:dispUnits/>
        <c:majorUnit val="100"/>
      </c:valAx>
      <c:spPr>
        <a:noFill/>
        <a:ln w="12700">
          <a:solidFill>
            <a:srgbClr val="80808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A Scatter Diagram</a:t>
            </a:r>
          </a:p>
        </c:rich>
      </c:tx>
      <c:layout>
        <c:manualLayout>
          <c:xMode val="factor"/>
          <c:yMode val="factor"/>
          <c:x val="0.003"/>
          <c:y val="-0.0215"/>
        </c:manualLayout>
      </c:layout>
      <c:spPr>
        <a:noFill/>
        <a:ln>
          <a:noFill/>
        </a:ln>
      </c:spPr>
    </c:title>
    <c:plotArea>
      <c:layout>
        <c:manualLayout>
          <c:xMode val="edge"/>
          <c:yMode val="edge"/>
          <c:x val="0.04175"/>
          <c:y val="0.08025"/>
          <c:w val="0.948"/>
          <c:h val="0.8855"/>
        </c:manualLayout>
      </c:layout>
      <c:scatterChart>
        <c:scatterStyle val="lineMarker"/>
        <c:varyColors val="0"/>
        <c:ser>
          <c:idx val="2"/>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825" b="1" i="0" u="none" baseline="0">
                        <a:solidFill>
                          <a:srgbClr val="FF0000"/>
                        </a:solidFill>
                        <a:latin typeface="Arial"/>
                        <a:ea typeface="Arial"/>
                        <a:cs typeface="Arial"/>
                      </a:rPr>
                      <a:t>SD Line</a:t>
                    </a:r>
                  </a:p>
                </c:rich>
              </c:tx>
              <c:numFmt formatCode="General" sourceLinked="1"/>
              <c:showLegendKey val="0"/>
              <c:showVal val="1"/>
              <c:showBubbleSize val="0"/>
              <c:showCatName val="0"/>
              <c:showSerName val="0"/>
              <c:showPercent val="0"/>
            </c:dLbl>
            <c:delete val="1"/>
          </c:dLbls>
          <c:xVal>
            <c:numRef>
              <c:f>SATScatter!$N$5:$N$7</c:f>
              <c:numCache>
                <c:ptCount val="3"/>
                <c:pt idx="0">
                  <c:v>0</c:v>
                </c:pt>
                <c:pt idx="1">
                  <c:v>0</c:v>
                </c:pt>
                <c:pt idx="2">
                  <c:v>0</c:v>
                </c:pt>
              </c:numCache>
            </c:numRef>
          </c:xVal>
          <c:yVal>
            <c:numRef>
              <c:f>SATScatter!$O$5:$O$7</c:f>
              <c:numCache>
                <c:ptCount val="3"/>
                <c:pt idx="0">
                  <c:v>0</c:v>
                </c:pt>
                <c:pt idx="1">
                  <c:v>0</c:v>
                </c:pt>
                <c:pt idx="2">
                  <c:v>0</c:v>
                </c:pt>
              </c:numCache>
            </c:numRef>
          </c:yVal>
          <c:smooth val="0"/>
        </c:ser>
        <c:ser>
          <c:idx val="0"/>
          <c:order val="1"/>
          <c:tx>
            <c:strRef>
              <c:f>SATScatter!$B$2</c:f>
              <c:strCache>
                <c:ptCount val="1"/>
                <c:pt idx="0">
                  <c:v>Math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SATScatter!$A$3:$A$529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xVal>
          <c:yVal>
            <c:numRef>
              <c:f>SATScatter!$B$3:$B$529</c:f>
              <c:numCache>
                <c:ptCount val="5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numCache>
            </c:numRef>
          </c:yVal>
          <c:smooth val="0"/>
        </c:ser>
        <c:axId val="34551408"/>
        <c:axId val="42527217"/>
      </c:scatterChart>
      <c:valAx>
        <c:axId val="34551408"/>
        <c:scaling>
          <c:orientation val="minMax"/>
          <c:max val="800"/>
          <c:min val="250"/>
        </c:scaling>
        <c:axPos val="b"/>
        <c:title>
          <c:tx>
            <c:rich>
              <a:bodyPr vert="horz" rot="0" anchor="ctr"/>
              <a:lstStyle/>
              <a:p>
                <a:pPr algn="ctr">
                  <a:defRPr/>
                </a:pPr>
                <a:r>
                  <a:rPr lang="en-US" cap="none" sz="800" b="0" i="0" u="none" baseline="0">
                    <a:latin typeface="Arial"/>
                    <a:ea typeface="Arial"/>
                    <a:cs typeface="Arial"/>
                  </a:rPr>
                  <a:t>Verbal</a:t>
                </a:r>
              </a:p>
            </c:rich>
          </c:tx>
          <c:layout>
            <c:manualLayout>
              <c:xMode val="factor"/>
              <c:yMode val="factor"/>
              <c:x val="0.0145"/>
              <c:y val="-0.008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527217"/>
        <c:crosses val="autoZero"/>
        <c:crossBetween val="midCat"/>
        <c:dispUnits/>
        <c:majorUnit val="100"/>
        <c:minorUnit val="10"/>
      </c:valAx>
      <c:valAx>
        <c:axId val="42527217"/>
        <c:scaling>
          <c:orientation val="minMax"/>
          <c:max val="800"/>
          <c:min val="250"/>
        </c:scaling>
        <c:axPos val="l"/>
        <c:title>
          <c:tx>
            <c:rich>
              <a:bodyPr vert="horz" rot="-5400000" anchor="ctr"/>
              <a:lstStyle/>
              <a:p>
                <a:pPr algn="ctr">
                  <a:defRPr/>
                </a:pPr>
                <a:r>
                  <a:rPr lang="en-US" cap="none" sz="800" b="0" i="0" u="none" baseline="0">
                    <a:latin typeface="Arial"/>
                    <a:ea typeface="Arial"/>
                    <a:cs typeface="Arial"/>
                  </a:rPr>
                  <a:t>Math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551408"/>
        <c:crosses val="autoZero"/>
        <c:crossBetween val="midCat"/>
        <c:dispUnits/>
        <c:majorUnit val="100"/>
      </c:valAx>
      <c:spPr>
        <a:noFill/>
        <a:ln w="12700">
          <a:solidFill>
            <a:srgbClr val="80808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0.424</cdr:x>
      <cdr:y>0</cdr:y>
    </cdr:from>
    <cdr:to>
      <cdr:x>0.63175</cdr:x>
      <cdr:y>0.061</cdr:y>
    </cdr:to>
    <cdr:sp>
      <cdr:nvSpPr>
        <cdr:cNvPr id="1" name="TextBox 1"/>
        <cdr:cNvSpPr txBox="1">
          <a:spLocks noChangeArrowheads="1"/>
        </cdr:cNvSpPr>
      </cdr:nvSpPr>
      <cdr:spPr>
        <a:xfrm>
          <a:off x="1571625" y="0"/>
          <a:ext cx="771525" cy="209550"/>
        </a:xfrm>
        <a:prstGeom prst="rect">
          <a:avLst/>
        </a:prstGeom>
        <a:noFill/>
        <a:ln w="1" cmpd="sng">
          <a:noFill/>
        </a:ln>
      </cdr:spPr>
      <cdr:txBody>
        <a:bodyPr vertOverflow="clip" wrap="square" anchor="ctr">
          <a:spAutoFit/>
        </a:bodyPr>
        <a:p>
          <a:pPr algn="ctr">
            <a:defRPr/>
          </a:pPr>
          <a:r>
            <a:rPr lang="en-US" cap="none" sz="800" b="0" i="0" u="none" baseline="0"/>
            <a:t>Verbal SAT</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xdr:row>
      <xdr:rowOff>47625</xdr:rowOff>
    </xdr:from>
    <xdr:to>
      <xdr:col>11</xdr:col>
      <xdr:colOff>219075</xdr:colOff>
      <xdr:row>25</xdr:row>
      <xdr:rowOff>142875</xdr:rowOff>
    </xdr:to>
    <xdr:graphicFrame>
      <xdr:nvGraphicFramePr>
        <xdr:cNvPr id="1" name="Chart 8"/>
        <xdr:cNvGraphicFramePr/>
      </xdr:nvGraphicFramePr>
      <xdr:xfrm>
        <a:off x="2886075" y="771525"/>
        <a:ext cx="4657725" cy="3495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11</xdr:col>
      <xdr:colOff>0</xdr:colOff>
      <xdr:row>28</xdr:row>
      <xdr:rowOff>0</xdr:rowOff>
    </xdr:to>
    <xdr:graphicFrame>
      <xdr:nvGraphicFramePr>
        <xdr:cNvPr id="1" name="Chart 1"/>
        <xdr:cNvGraphicFramePr/>
      </xdr:nvGraphicFramePr>
      <xdr:xfrm>
        <a:off x="5219700" y="1809750"/>
        <a:ext cx="3810000" cy="2752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0</xdr:rowOff>
    </xdr:from>
    <xdr:to>
      <xdr:col>6</xdr:col>
      <xdr:colOff>238125</xdr:colOff>
      <xdr:row>11</xdr:row>
      <xdr:rowOff>28575</xdr:rowOff>
    </xdr:to>
    <xdr:pic>
      <xdr:nvPicPr>
        <xdr:cNvPr id="1" name="Picture 1"/>
        <xdr:cNvPicPr preferRelativeResize="1">
          <a:picLocks noChangeAspect="1"/>
        </xdr:cNvPicPr>
      </xdr:nvPicPr>
      <xdr:blipFill>
        <a:blip r:embed="rId1"/>
        <a:stretch>
          <a:fillRect/>
        </a:stretch>
      </xdr:blipFill>
      <xdr:spPr>
        <a:xfrm>
          <a:off x="3476625" y="800100"/>
          <a:ext cx="4095750" cy="426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9</xdr:col>
      <xdr:colOff>0</xdr:colOff>
      <xdr:row>20</xdr:row>
      <xdr:rowOff>0</xdr:rowOff>
    </xdr:to>
    <xdr:graphicFrame>
      <xdr:nvGraphicFramePr>
        <xdr:cNvPr id="1" name="Chart 1"/>
        <xdr:cNvGraphicFramePr/>
      </xdr:nvGraphicFramePr>
      <xdr:xfrm>
        <a:off x="1828800" y="1409700"/>
        <a:ext cx="3657600" cy="1943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11</xdr:col>
      <xdr:colOff>0</xdr:colOff>
      <xdr:row>28</xdr:row>
      <xdr:rowOff>0</xdr:rowOff>
    </xdr:to>
    <xdr:graphicFrame>
      <xdr:nvGraphicFramePr>
        <xdr:cNvPr id="1" name="Chart 1"/>
        <xdr:cNvGraphicFramePr/>
      </xdr:nvGraphicFramePr>
      <xdr:xfrm>
        <a:off x="5219700" y="1800225"/>
        <a:ext cx="3810000"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0.4225</cdr:x>
      <cdr:y>0</cdr:y>
    </cdr:from>
    <cdr:to>
      <cdr:x>0.60525</cdr:x>
      <cdr:y>0.06075</cdr:y>
    </cdr:to>
    <cdr:sp>
      <cdr:nvSpPr>
        <cdr:cNvPr id="1" name="TextBox 1"/>
        <cdr:cNvSpPr txBox="1">
          <a:spLocks noChangeArrowheads="1"/>
        </cdr:cNvSpPr>
      </cdr:nvSpPr>
      <cdr:spPr>
        <a:xfrm>
          <a:off x="1581150" y="0"/>
          <a:ext cx="685800" cy="209550"/>
        </a:xfrm>
        <a:prstGeom prst="rect">
          <a:avLst/>
        </a:prstGeom>
        <a:noFill/>
        <a:ln w="1" cmpd="sng">
          <a:noFill/>
        </a:ln>
      </cdr:spPr>
      <cdr:txBody>
        <a:bodyPr vertOverflow="clip" wrap="square" anchor="ctr">
          <a:spAutoFit/>
        </a:bodyPr>
        <a:p>
          <a:pPr algn="ctr">
            <a:defRPr/>
          </a:pPr>
          <a:r>
            <a:rPr lang="en-US" cap="none" sz="800" b="0" i="0" u="none" baseline="0"/>
            <a:t>Math SAT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35</xdr:row>
      <xdr:rowOff>0</xdr:rowOff>
    </xdr:from>
    <xdr:to>
      <xdr:col>5</xdr:col>
      <xdr:colOff>723900</xdr:colOff>
      <xdr:row>56</xdr:row>
      <xdr:rowOff>0</xdr:rowOff>
    </xdr:to>
    <xdr:graphicFrame>
      <xdr:nvGraphicFramePr>
        <xdr:cNvPr id="1" name="Chart 1"/>
        <xdr:cNvGraphicFramePr/>
      </xdr:nvGraphicFramePr>
      <xdr:xfrm>
        <a:off x="666750" y="7000875"/>
        <a:ext cx="3714750" cy="343852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35</xdr:row>
      <xdr:rowOff>0</xdr:rowOff>
    </xdr:from>
    <xdr:to>
      <xdr:col>12</xdr:col>
      <xdr:colOff>9525</xdr:colOff>
      <xdr:row>56</xdr:row>
      <xdr:rowOff>9525</xdr:rowOff>
    </xdr:to>
    <xdr:graphicFrame>
      <xdr:nvGraphicFramePr>
        <xdr:cNvPr id="2" name="Chart 2"/>
        <xdr:cNvGraphicFramePr/>
      </xdr:nvGraphicFramePr>
      <xdr:xfrm>
        <a:off x="5095875" y="7000875"/>
        <a:ext cx="3752850" cy="3448050"/>
      </xdr:xfrm>
      <a:graphic>
        <a:graphicData uri="http://schemas.openxmlformats.org/drawingml/2006/chart">
          <c:chart xmlns:c="http://schemas.openxmlformats.org/drawingml/2006/chart" r:id="rId2"/>
        </a:graphicData>
      </a:graphic>
    </xdr:graphicFrame>
    <xdr:clientData/>
  </xdr:twoCellAnchor>
  <xdr:twoCellAnchor>
    <xdr:from>
      <xdr:col>15</xdr:col>
      <xdr:colOff>714375</xdr:colOff>
      <xdr:row>14</xdr:row>
      <xdr:rowOff>123825</xdr:rowOff>
    </xdr:from>
    <xdr:to>
      <xdr:col>19</xdr:col>
      <xdr:colOff>371475</xdr:colOff>
      <xdr:row>30</xdr:row>
      <xdr:rowOff>66675</xdr:rowOff>
    </xdr:to>
    <xdr:graphicFrame>
      <xdr:nvGraphicFramePr>
        <xdr:cNvPr id="3" name="Chart 3"/>
        <xdr:cNvGraphicFramePr/>
      </xdr:nvGraphicFramePr>
      <xdr:xfrm>
        <a:off x="11839575" y="2924175"/>
        <a:ext cx="2857500" cy="3143250"/>
      </xdr:xfrm>
      <a:graphic>
        <a:graphicData uri="http://schemas.openxmlformats.org/drawingml/2006/chart">
          <c:chart xmlns:c="http://schemas.openxmlformats.org/drawingml/2006/chart" r:id="rId3"/>
        </a:graphicData>
      </a:graphic>
    </xdr:graphicFrame>
    <xdr:clientData/>
  </xdr:twoCellAnchor>
  <xdr:twoCellAnchor>
    <xdr:from>
      <xdr:col>12</xdr:col>
      <xdr:colOff>381000</xdr:colOff>
      <xdr:row>14</xdr:row>
      <xdr:rowOff>57150</xdr:rowOff>
    </xdr:from>
    <xdr:to>
      <xdr:col>16</xdr:col>
      <xdr:colOff>38100</xdr:colOff>
      <xdr:row>30</xdr:row>
      <xdr:rowOff>0</xdr:rowOff>
    </xdr:to>
    <xdr:graphicFrame>
      <xdr:nvGraphicFramePr>
        <xdr:cNvPr id="4" name="Chart 4"/>
        <xdr:cNvGraphicFramePr/>
      </xdr:nvGraphicFramePr>
      <xdr:xfrm>
        <a:off x="9220200" y="2857500"/>
        <a:ext cx="2705100" cy="3143250"/>
      </xdr:xfrm>
      <a:graphic>
        <a:graphicData uri="http://schemas.openxmlformats.org/drawingml/2006/chart">
          <c:chart xmlns:c="http://schemas.openxmlformats.org/drawingml/2006/chart" r:id="rId4"/>
        </a:graphicData>
      </a:graphic>
    </xdr:graphicFrame>
    <xdr:clientData/>
  </xdr:twoCellAnchor>
  <xdr:twoCellAnchor editAs="absolute">
    <xdr:from>
      <xdr:col>12</xdr:col>
      <xdr:colOff>114300</xdr:colOff>
      <xdr:row>37</xdr:row>
      <xdr:rowOff>85725</xdr:rowOff>
    </xdr:from>
    <xdr:to>
      <xdr:col>17</xdr:col>
      <xdr:colOff>190500</xdr:colOff>
      <xdr:row>61</xdr:row>
      <xdr:rowOff>57150</xdr:rowOff>
    </xdr:to>
    <xdr:graphicFrame>
      <xdr:nvGraphicFramePr>
        <xdr:cNvPr id="5" name="Chart 6"/>
        <xdr:cNvGraphicFramePr/>
      </xdr:nvGraphicFramePr>
      <xdr:xfrm>
        <a:off x="8953500" y="7448550"/>
        <a:ext cx="4038600" cy="3857625"/>
      </xdr:xfrm>
      <a:graphic>
        <a:graphicData uri="http://schemas.openxmlformats.org/drawingml/2006/chart">
          <c:chart xmlns:c="http://schemas.openxmlformats.org/drawingml/2006/chart" r:id="rId5"/>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95250</xdr:colOff>
      <xdr:row>12</xdr:row>
      <xdr:rowOff>38100</xdr:rowOff>
    </xdr:to>
    <xdr:sp>
      <xdr:nvSpPr>
        <xdr:cNvPr id="1" name="Text 1"/>
        <xdr:cNvSpPr txBox="1">
          <a:spLocks noChangeArrowheads="1"/>
        </xdr:cNvSpPr>
      </xdr:nvSpPr>
      <xdr:spPr>
        <a:xfrm>
          <a:off x="9525" y="0"/>
          <a:ext cx="54197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Making a 3D histogram in Excel is not easy. Here's one way to do it.  First, put the two variables side by side, sort by first, then by second. 
Use the IF statement
=IF(AND(A16=A17,B16=B17),2,1)
to determine if observation is repeated. If not, it is "1"; if it is, use another IF to see how often and to put out it's value.  
=IF(C65 &gt; 1,IF(AND(A65=A67,B65=B67),3,2),0)
Paste special: values.
Delete superfluous rows and colums as needed.  </a:t>
          </a:r>
          <a:r>
            <a:rPr lang="en-US" cap="none" sz="1000" b="0" i="0" u="none" baseline="0">
              <a:solidFill>
                <a:srgbClr val="FF0000"/>
              </a:solidFill>
              <a:latin typeface="Geneva"/>
              <a:ea typeface="Geneva"/>
              <a:cs typeface="Geneva"/>
            </a:rPr>
            <a:t>Scroll right for more --&gt;</a:t>
          </a:r>
          <a:r>
            <a:rPr lang="en-US" cap="none" sz="1000" b="0" i="0" u="none" baseline="0">
              <a:latin typeface="Geneva"/>
              <a:ea typeface="Geneva"/>
              <a:cs typeface="Geneva"/>
            </a:rPr>
            <a:t>
Check using sum to see you have all observations.   Scroll right --&gt;</a:t>
          </a:r>
        </a:p>
      </xdr:txBody>
    </xdr:sp>
    <xdr:clientData/>
  </xdr:twoCellAnchor>
  <xdr:twoCellAnchor>
    <xdr:from>
      <xdr:col>13</xdr:col>
      <xdr:colOff>57150</xdr:colOff>
      <xdr:row>9</xdr:row>
      <xdr:rowOff>76200</xdr:rowOff>
    </xdr:from>
    <xdr:to>
      <xdr:col>20</xdr:col>
      <xdr:colOff>552450</xdr:colOff>
      <xdr:row>33</xdr:row>
      <xdr:rowOff>0</xdr:rowOff>
    </xdr:to>
    <xdr:graphicFrame>
      <xdr:nvGraphicFramePr>
        <xdr:cNvPr id="2" name="Chart 2"/>
        <xdr:cNvGraphicFramePr/>
      </xdr:nvGraphicFramePr>
      <xdr:xfrm>
        <a:off x="9963150" y="1371600"/>
        <a:ext cx="5486400" cy="381000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0</xdr:row>
      <xdr:rowOff>0</xdr:rowOff>
    </xdr:from>
    <xdr:to>
      <xdr:col>12</xdr:col>
      <xdr:colOff>323850</xdr:colOff>
      <xdr:row>12</xdr:row>
      <xdr:rowOff>0</xdr:rowOff>
    </xdr:to>
    <xdr:sp>
      <xdr:nvSpPr>
        <xdr:cNvPr id="3" name="Text 10"/>
        <xdr:cNvSpPr txBox="1">
          <a:spLocks noChangeArrowheads="1"/>
        </xdr:cNvSpPr>
      </xdr:nvSpPr>
      <xdr:spPr>
        <a:xfrm>
          <a:off x="6105525" y="0"/>
          <a:ext cx="33623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Once you have the Freq of each coordinate, you can use the Pivot Table (see chapter 3) to put the data in a form for charting.
Execute Pivot Table, drag var1 into column, var2 into row, and freq into the middle.  After the Pivot Table is complete, use Group and Hide Detail to form "bins" for a better picture.
Then make a chart.
Double click on the chart and enhance/rotate as needed.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199</xdr:row>
      <xdr:rowOff>0</xdr:rowOff>
    </xdr:from>
    <xdr:to>
      <xdr:col>10</xdr:col>
      <xdr:colOff>0</xdr:colOff>
      <xdr:row>218</xdr:row>
      <xdr:rowOff>0</xdr:rowOff>
    </xdr:to>
    <xdr:graphicFrame>
      <xdr:nvGraphicFramePr>
        <xdr:cNvPr id="1" name="All"/>
        <xdr:cNvGraphicFramePr/>
      </xdr:nvGraphicFramePr>
      <xdr:xfrm>
        <a:off x="1828800" y="32327850"/>
        <a:ext cx="4876800" cy="30765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99</xdr:row>
      <xdr:rowOff>0</xdr:rowOff>
    </xdr:from>
    <xdr:to>
      <xdr:col>10</xdr:col>
      <xdr:colOff>9525</xdr:colOff>
      <xdr:row>118</xdr:row>
      <xdr:rowOff>9525</xdr:rowOff>
    </xdr:to>
    <xdr:graphicFrame>
      <xdr:nvGraphicFramePr>
        <xdr:cNvPr id="2" name="Avg"/>
        <xdr:cNvGraphicFramePr/>
      </xdr:nvGraphicFramePr>
      <xdr:xfrm>
        <a:off x="1828800" y="16135350"/>
        <a:ext cx="4886325" cy="30861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99</xdr:row>
      <xdr:rowOff>0</xdr:rowOff>
    </xdr:from>
    <xdr:to>
      <xdr:col>10</xdr:col>
      <xdr:colOff>9525</xdr:colOff>
      <xdr:row>118</xdr:row>
      <xdr:rowOff>57150</xdr:rowOff>
    </xdr:to>
    <xdr:graphicFrame>
      <xdr:nvGraphicFramePr>
        <xdr:cNvPr id="3" name="SDLine"/>
        <xdr:cNvGraphicFramePr/>
      </xdr:nvGraphicFramePr>
      <xdr:xfrm>
        <a:off x="1828800" y="16135350"/>
        <a:ext cx="4886325" cy="31337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9</xdr:row>
      <xdr:rowOff>0</xdr:rowOff>
    </xdr:from>
    <xdr:to>
      <xdr:col>10</xdr:col>
      <xdr:colOff>9525</xdr:colOff>
      <xdr:row>28</xdr:row>
      <xdr:rowOff>9525</xdr:rowOff>
    </xdr:to>
    <xdr:graphicFrame>
      <xdr:nvGraphicFramePr>
        <xdr:cNvPr id="4" name="None"/>
        <xdr:cNvGraphicFramePr/>
      </xdr:nvGraphicFramePr>
      <xdr:xfrm>
        <a:off x="1828800" y="1562100"/>
        <a:ext cx="4886325" cy="30861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0</xdr:rowOff>
    </xdr:from>
    <xdr:to>
      <xdr:col>9</xdr:col>
      <xdr:colOff>409575</xdr:colOff>
      <xdr:row>22</xdr:row>
      <xdr:rowOff>66675</xdr:rowOff>
    </xdr:to>
    <xdr:graphicFrame>
      <xdr:nvGraphicFramePr>
        <xdr:cNvPr id="1" name="Chart 1"/>
        <xdr:cNvGraphicFramePr/>
      </xdr:nvGraphicFramePr>
      <xdr:xfrm>
        <a:off x="3152775" y="0"/>
        <a:ext cx="4210050" cy="3914775"/>
      </xdr:xfrm>
      <a:graphic>
        <a:graphicData uri="http://schemas.openxmlformats.org/drawingml/2006/chart">
          <c:chart xmlns:c="http://schemas.openxmlformats.org/drawingml/2006/chart" r:id="rId1"/>
        </a:graphicData>
      </a:graphic>
    </xdr:graphicFrame>
    <xdr:clientData/>
  </xdr:twoCellAnchor>
  <xdr:twoCellAnchor>
    <xdr:from>
      <xdr:col>4</xdr:col>
      <xdr:colOff>257175</xdr:colOff>
      <xdr:row>29</xdr:row>
      <xdr:rowOff>104775</xdr:rowOff>
    </xdr:from>
    <xdr:to>
      <xdr:col>8</xdr:col>
      <xdr:colOff>752475</xdr:colOff>
      <xdr:row>48</xdr:row>
      <xdr:rowOff>28575</xdr:rowOff>
    </xdr:to>
    <xdr:graphicFrame>
      <xdr:nvGraphicFramePr>
        <xdr:cNvPr id="2" name="Chart 2"/>
        <xdr:cNvGraphicFramePr/>
      </xdr:nvGraphicFramePr>
      <xdr:xfrm>
        <a:off x="3400425" y="5086350"/>
        <a:ext cx="3543300" cy="3238500"/>
      </xdr:xfrm>
      <a:graphic>
        <a:graphicData uri="http://schemas.openxmlformats.org/drawingml/2006/chart">
          <c:chart xmlns:c="http://schemas.openxmlformats.org/drawingml/2006/chart" r:id="rId2"/>
        </a:graphicData>
      </a:graphic>
    </xdr:graphicFrame>
    <xdr:clientData/>
  </xdr:twoCellAnchor>
  <xdr:twoCellAnchor>
    <xdr:from>
      <xdr:col>3</xdr:col>
      <xdr:colOff>752475</xdr:colOff>
      <xdr:row>58</xdr:row>
      <xdr:rowOff>152400</xdr:rowOff>
    </xdr:from>
    <xdr:to>
      <xdr:col>8</xdr:col>
      <xdr:colOff>647700</xdr:colOff>
      <xdr:row>78</xdr:row>
      <xdr:rowOff>0</xdr:rowOff>
    </xdr:to>
    <xdr:graphicFrame>
      <xdr:nvGraphicFramePr>
        <xdr:cNvPr id="3" name="Chart 3"/>
        <xdr:cNvGraphicFramePr/>
      </xdr:nvGraphicFramePr>
      <xdr:xfrm>
        <a:off x="3133725" y="10287000"/>
        <a:ext cx="3705225" cy="31623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0</xdr:row>
      <xdr:rowOff>0</xdr:rowOff>
    </xdr:from>
    <xdr:to>
      <xdr:col>12</xdr:col>
      <xdr:colOff>0</xdr:colOff>
      <xdr:row>16</xdr:row>
      <xdr:rowOff>0</xdr:rowOff>
    </xdr:to>
    <xdr:graphicFrame>
      <xdr:nvGraphicFramePr>
        <xdr:cNvPr id="1" name="Chart 7"/>
        <xdr:cNvGraphicFramePr/>
      </xdr:nvGraphicFramePr>
      <xdr:xfrm>
        <a:off x="3505200" y="0"/>
        <a:ext cx="4267200" cy="2667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9</xdr:col>
      <xdr:colOff>0</xdr:colOff>
      <xdr:row>18</xdr:row>
      <xdr:rowOff>0</xdr:rowOff>
    </xdr:to>
    <xdr:graphicFrame>
      <xdr:nvGraphicFramePr>
        <xdr:cNvPr id="1" name="Chart 1"/>
        <xdr:cNvGraphicFramePr/>
      </xdr:nvGraphicFramePr>
      <xdr:xfrm>
        <a:off x="1828800" y="1076325"/>
        <a:ext cx="3657600" cy="19431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11</xdr:col>
      <xdr:colOff>0</xdr:colOff>
      <xdr:row>25</xdr:row>
      <xdr:rowOff>0</xdr:rowOff>
    </xdr:to>
    <xdr:graphicFrame>
      <xdr:nvGraphicFramePr>
        <xdr:cNvPr id="1" name="Chart 1"/>
        <xdr:cNvGraphicFramePr/>
      </xdr:nvGraphicFramePr>
      <xdr:xfrm>
        <a:off x="4000500" y="657225"/>
        <a:ext cx="3657600" cy="3429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leb\econ\COURSES\Team\ECON31\Econ31ClassMaterials\OLD%20ECON31\E31S98\E31S98Chapters\Part1%20Description\Ch04%20Correlation%20(Class%201-3)\Ch4%20Excel\Sec4.3&amp;4\3DH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tter"/>
      <sheetName val="3D Hist"/>
      <sheetName val="3D Hist Failed"/>
      <sheetName val="Data"/>
      <sheetName val="Hists + Superimposed Hists"/>
    </sheetNames>
    <sheetDataSet>
      <sheetData sheetId="2">
        <row r="16">
          <cell r="A16">
            <v>300</v>
          </cell>
          <cell r="B16">
            <v>610</v>
          </cell>
          <cell r="C16">
            <v>1</v>
          </cell>
        </row>
        <row r="17">
          <cell r="A17">
            <v>320</v>
          </cell>
          <cell r="B17">
            <v>380</v>
          </cell>
          <cell r="C17">
            <v>1</v>
          </cell>
        </row>
        <row r="18">
          <cell r="A18">
            <v>320</v>
          </cell>
          <cell r="B18">
            <v>450</v>
          </cell>
          <cell r="C18">
            <v>1</v>
          </cell>
        </row>
        <row r="19">
          <cell r="A19">
            <v>330</v>
          </cell>
          <cell r="B19">
            <v>560</v>
          </cell>
          <cell r="C19">
            <v>1</v>
          </cell>
        </row>
        <row r="20">
          <cell r="A20">
            <v>340</v>
          </cell>
          <cell r="B20">
            <v>460</v>
          </cell>
          <cell r="C20">
            <v>1</v>
          </cell>
        </row>
        <row r="21">
          <cell r="A21">
            <v>340</v>
          </cell>
          <cell r="B21">
            <v>500</v>
          </cell>
          <cell r="C21">
            <v>1</v>
          </cell>
        </row>
        <row r="22">
          <cell r="A22">
            <v>340</v>
          </cell>
          <cell r="B22">
            <v>580</v>
          </cell>
          <cell r="C22">
            <v>1</v>
          </cell>
        </row>
        <row r="23">
          <cell r="A23">
            <v>340</v>
          </cell>
          <cell r="B23">
            <v>650</v>
          </cell>
          <cell r="C23">
            <v>1</v>
          </cell>
        </row>
        <row r="24">
          <cell r="A24">
            <v>350</v>
          </cell>
          <cell r="B24">
            <v>480</v>
          </cell>
          <cell r="C24">
            <v>1</v>
          </cell>
        </row>
        <row r="25">
          <cell r="A25">
            <v>350</v>
          </cell>
          <cell r="B25">
            <v>510</v>
          </cell>
          <cell r="C25">
            <v>1</v>
          </cell>
        </row>
        <row r="26">
          <cell r="A26">
            <v>350</v>
          </cell>
          <cell r="B26">
            <v>530</v>
          </cell>
          <cell r="C26">
            <v>1</v>
          </cell>
        </row>
        <row r="27">
          <cell r="A27">
            <v>350</v>
          </cell>
          <cell r="B27">
            <v>590</v>
          </cell>
          <cell r="C27">
            <v>1</v>
          </cell>
        </row>
        <row r="28">
          <cell r="A28">
            <v>350</v>
          </cell>
          <cell r="B28">
            <v>600</v>
          </cell>
          <cell r="C28">
            <v>1</v>
          </cell>
        </row>
        <row r="29">
          <cell r="A29">
            <v>350</v>
          </cell>
          <cell r="B29">
            <v>700</v>
          </cell>
          <cell r="C29">
            <v>1</v>
          </cell>
        </row>
        <row r="30">
          <cell r="A30">
            <v>360</v>
          </cell>
          <cell r="B30">
            <v>440</v>
          </cell>
          <cell r="C30">
            <v>1</v>
          </cell>
        </row>
        <row r="31">
          <cell r="A31">
            <v>360</v>
          </cell>
          <cell r="B31">
            <v>460</v>
          </cell>
          <cell r="C31">
            <v>1</v>
          </cell>
        </row>
        <row r="32">
          <cell r="A32">
            <v>360</v>
          </cell>
          <cell r="B32">
            <v>480</v>
          </cell>
          <cell r="C32">
            <v>1</v>
          </cell>
        </row>
        <row r="33">
          <cell r="A33">
            <v>360</v>
          </cell>
          <cell r="B33">
            <v>490</v>
          </cell>
          <cell r="C33">
            <v>1</v>
          </cell>
        </row>
        <row r="34">
          <cell r="A34">
            <v>360</v>
          </cell>
          <cell r="B34">
            <v>500</v>
          </cell>
          <cell r="C34">
            <v>1</v>
          </cell>
        </row>
        <row r="35">
          <cell r="A35">
            <v>360</v>
          </cell>
          <cell r="B35">
            <v>520</v>
          </cell>
          <cell r="C35">
            <v>1</v>
          </cell>
        </row>
        <row r="36">
          <cell r="A36">
            <v>360</v>
          </cell>
          <cell r="B36">
            <v>550</v>
          </cell>
          <cell r="C36">
            <v>1</v>
          </cell>
        </row>
        <row r="37">
          <cell r="A37">
            <v>360</v>
          </cell>
          <cell r="B37">
            <v>660</v>
          </cell>
          <cell r="C37">
            <v>1</v>
          </cell>
        </row>
        <row r="38">
          <cell r="A38">
            <v>360</v>
          </cell>
          <cell r="B38">
            <v>740</v>
          </cell>
          <cell r="C38">
            <v>1</v>
          </cell>
        </row>
        <row r="39">
          <cell r="A39">
            <v>370</v>
          </cell>
          <cell r="B39">
            <v>370</v>
          </cell>
          <cell r="C39">
            <v>1</v>
          </cell>
        </row>
        <row r="40">
          <cell r="A40">
            <v>370</v>
          </cell>
          <cell r="B40">
            <v>460</v>
          </cell>
          <cell r="C40">
            <v>1</v>
          </cell>
        </row>
        <row r="41">
          <cell r="A41">
            <v>370</v>
          </cell>
          <cell r="B41">
            <v>490</v>
          </cell>
          <cell r="C41">
            <v>1</v>
          </cell>
        </row>
        <row r="42">
          <cell r="A42">
            <v>370</v>
          </cell>
          <cell r="B42">
            <v>580</v>
          </cell>
          <cell r="C42">
            <v>1</v>
          </cell>
        </row>
        <row r="43">
          <cell r="A43">
            <v>370</v>
          </cell>
          <cell r="B43">
            <v>610</v>
          </cell>
          <cell r="C43">
            <v>1</v>
          </cell>
        </row>
        <row r="44">
          <cell r="A44">
            <v>380</v>
          </cell>
          <cell r="B44">
            <v>420</v>
          </cell>
          <cell r="C44">
            <v>1</v>
          </cell>
        </row>
        <row r="45">
          <cell r="A45">
            <v>380</v>
          </cell>
          <cell r="B45">
            <v>480</v>
          </cell>
          <cell r="C45">
            <v>1</v>
          </cell>
        </row>
        <row r="46">
          <cell r="A46">
            <v>380</v>
          </cell>
          <cell r="B46">
            <v>520</v>
          </cell>
          <cell r="C46">
            <v>1</v>
          </cell>
        </row>
        <row r="47">
          <cell r="A47">
            <v>380</v>
          </cell>
          <cell r="B47">
            <v>530</v>
          </cell>
          <cell r="C47">
            <v>1</v>
          </cell>
        </row>
        <row r="48">
          <cell r="A48">
            <v>380</v>
          </cell>
          <cell r="B48">
            <v>560</v>
          </cell>
          <cell r="C48">
            <v>4</v>
          </cell>
        </row>
        <row r="49">
          <cell r="A49">
            <v>380</v>
          </cell>
          <cell r="B49">
            <v>590</v>
          </cell>
          <cell r="C49">
            <v>1</v>
          </cell>
        </row>
        <row r="50">
          <cell r="A50">
            <v>390</v>
          </cell>
          <cell r="B50">
            <v>450</v>
          </cell>
          <cell r="C50">
            <v>1</v>
          </cell>
        </row>
        <row r="51">
          <cell r="A51">
            <v>390</v>
          </cell>
          <cell r="B51">
            <v>470</v>
          </cell>
          <cell r="C51">
            <v>1</v>
          </cell>
        </row>
        <row r="52">
          <cell r="A52">
            <v>390</v>
          </cell>
          <cell r="B52">
            <v>520</v>
          </cell>
          <cell r="C52">
            <v>1</v>
          </cell>
        </row>
        <row r="53">
          <cell r="A53">
            <v>390</v>
          </cell>
          <cell r="B53">
            <v>530</v>
          </cell>
          <cell r="C53">
            <v>1</v>
          </cell>
        </row>
        <row r="54">
          <cell r="A54">
            <v>390</v>
          </cell>
          <cell r="B54">
            <v>590</v>
          </cell>
          <cell r="C54">
            <v>1</v>
          </cell>
        </row>
        <row r="55">
          <cell r="A55">
            <v>400</v>
          </cell>
          <cell r="B55">
            <v>430</v>
          </cell>
          <cell r="C55">
            <v>1</v>
          </cell>
        </row>
        <row r="56">
          <cell r="A56">
            <v>400</v>
          </cell>
          <cell r="B56">
            <v>460</v>
          </cell>
          <cell r="C56">
            <v>1</v>
          </cell>
        </row>
        <row r="57">
          <cell r="A57">
            <v>400</v>
          </cell>
          <cell r="B57">
            <v>470</v>
          </cell>
          <cell r="C57">
            <v>3</v>
          </cell>
        </row>
        <row r="58">
          <cell r="A58">
            <v>400</v>
          </cell>
          <cell r="B58">
            <v>490</v>
          </cell>
          <cell r="C58">
            <v>1</v>
          </cell>
        </row>
        <row r="59">
          <cell r="A59">
            <v>400</v>
          </cell>
          <cell r="B59">
            <v>500</v>
          </cell>
          <cell r="C59">
            <v>3</v>
          </cell>
        </row>
        <row r="60">
          <cell r="A60">
            <v>400</v>
          </cell>
          <cell r="B60">
            <v>520</v>
          </cell>
          <cell r="C60">
            <v>1</v>
          </cell>
        </row>
        <row r="61">
          <cell r="A61">
            <v>400</v>
          </cell>
          <cell r="B61">
            <v>530</v>
          </cell>
          <cell r="C61">
            <v>2</v>
          </cell>
        </row>
        <row r="62">
          <cell r="A62">
            <v>400</v>
          </cell>
          <cell r="B62">
            <v>540</v>
          </cell>
          <cell r="C62">
            <v>2</v>
          </cell>
        </row>
        <row r="63">
          <cell r="A63">
            <v>400</v>
          </cell>
          <cell r="B63">
            <v>550</v>
          </cell>
          <cell r="C63">
            <v>3</v>
          </cell>
        </row>
        <row r="64">
          <cell r="A64">
            <v>400</v>
          </cell>
          <cell r="B64">
            <v>560</v>
          </cell>
          <cell r="C64">
            <v>2</v>
          </cell>
        </row>
        <row r="65">
          <cell r="A65">
            <v>400</v>
          </cell>
          <cell r="B65">
            <v>570</v>
          </cell>
          <cell r="C65">
            <v>1</v>
          </cell>
        </row>
        <row r="66">
          <cell r="A66">
            <v>400</v>
          </cell>
          <cell r="B66">
            <v>580</v>
          </cell>
          <cell r="C66">
            <v>1</v>
          </cell>
        </row>
        <row r="67">
          <cell r="A67">
            <v>400</v>
          </cell>
          <cell r="B67">
            <v>600</v>
          </cell>
          <cell r="C67">
            <v>1</v>
          </cell>
        </row>
        <row r="68">
          <cell r="A68">
            <v>400</v>
          </cell>
          <cell r="B68">
            <v>620</v>
          </cell>
          <cell r="C68">
            <v>1</v>
          </cell>
        </row>
        <row r="69">
          <cell r="A69">
            <v>400</v>
          </cell>
          <cell r="B69">
            <v>630</v>
          </cell>
          <cell r="C69">
            <v>1</v>
          </cell>
        </row>
        <row r="70">
          <cell r="A70">
            <v>400</v>
          </cell>
          <cell r="B70">
            <v>640</v>
          </cell>
          <cell r="C70">
            <v>1</v>
          </cell>
        </row>
        <row r="71">
          <cell r="A71">
            <v>400</v>
          </cell>
          <cell r="B71">
            <v>690</v>
          </cell>
          <cell r="C71">
            <v>1</v>
          </cell>
        </row>
        <row r="72">
          <cell r="A72">
            <v>410</v>
          </cell>
          <cell r="B72">
            <v>440</v>
          </cell>
          <cell r="C72">
            <v>1</v>
          </cell>
        </row>
        <row r="73">
          <cell r="A73">
            <v>410</v>
          </cell>
          <cell r="B73">
            <v>510</v>
          </cell>
          <cell r="C73">
            <v>1</v>
          </cell>
        </row>
        <row r="74">
          <cell r="A74">
            <v>410</v>
          </cell>
          <cell r="B74">
            <v>570</v>
          </cell>
          <cell r="C74">
            <v>1</v>
          </cell>
        </row>
        <row r="75">
          <cell r="A75">
            <v>410</v>
          </cell>
          <cell r="B75">
            <v>590</v>
          </cell>
          <cell r="C75">
            <v>1</v>
          </cell>
        </row>
        <row r="76">
          <cell r="A76">
            <v>410</v>
          </cell>
          <cell r="B76">
            <v>680</v>
          </cell>
          <cell r="C76">
            <v>1</v>
          </cell>
        </row>
        <row r="77">
          <cell r="A77">
            <v>420</v>
          </cell>
          <cell r="B77">
            <v>420</v>
          </cell>
          <cell r="C77">
            <v>1</v>
          </cell>
        </row>
        <row r="78">
          <cell r="A78">
            <v>420</v>
          </cell>
          <cell r="B78">
            <v>440</v>
          </cell>
          <cell r="C78">
            <v>1</v>
          </cell>
        </row>
        <row r="79">
          <cell r="A79">
            <v>420</v>
          </cell>
          <cell r="B79">
            <v>460</v>
          </cell>
          <cell r="C79">
            <v>2</v>
          </cell>
        </row>
        <row r="80">
          <cell r="A80">
            <v>420</v>
          </cell>
          <cell r="B80">
            <v>500</v>
          </cell>
          <cell r="C80">
            <v>1</v>
          </cell>
        </row>
        <row r="81">
          <cell r="A81">
            <v>420</v>
          </cell>
          <cell r="B81">
            <v>540</v>
          </cell>
          <cell r="C81">
            <v>2</v>
          </cell>
        </row>
        <row r="82">
          <cell r="A82">
            <v>420</v>
          </cell>
          <cell r="B82">
            <v>550</v>
          </cell>
          <cell r="C82">
            <v>1</v>
          </cell>
        </row>
        <row r="83">
          <cell r="A83">
            <v>420</v>
          </cell>
          <cell r="B83">
            <v>560</v>
          </cell>
          <cell r="C83">
            <v>5</v>
          </cell>
        </row>
        <row r="84">
          <cell r="A84">
            <v>420</v>
          </cell>
          <cell r="B84">
            <v>580</v>
          </cell>
          <cell r="C84">
            <v>1</v>
          </cell>
        </row>
        <row r="85">
          <cell r="A85">
            <v>420</v>
          </cell>
          <cell r="B85">
            <v>660</v>
          </cell>
          <cell r="C85">
            <v>1</v>
          </cell>
        </row>
        <row r="86">
          <cell r="A86">
            <v>430</v>
          </cell>
          <cell r="B86">
            <v>380</v>
          </cell>
          <cell r="C86">
            <v>2</v>
          </cell>
        </row>
        <row r="87">
          <cell r="A87">
            <v>430</v>
          </cell>
          <cell r="B87">
            <v>390</v>
          </cell>
          <cell r="C87">
            <v>1</v>
          </cell>
        </row>
        <row r="88">
          <cell r="A88">
            <v>430</v>
          </cell>
          <cell r="B88">
            <v>430</v>
          </cell>
          <cell r="C88">
            <v>1</v>
          </cell>
        </row>
        <row r="89">
          <cell r="A89">
            <v>430</v>
          </cell>
          <cell r="B89">
            <v>470</v>
          </cell>
          <cell r="C89">
            <v>1</v>
          </cell>
        </row>
        <row r="90">
          <cell r="A90">
            <v>430</v>
          </cell>
          <cell r="B90">
            <v>480</v>
          </cell>
          <cell r="C90">
            <v>2</v>
          </cell>
        </row>
        <row r="91">
          <cell r="A91">
            <v>430</v>
          </cell>
          <cell r="B91">
            <v>490</v>
          </cell>
          <cell r="C91">
            <v>1</v>
          </cell>
        </row>
        <row r="92">
          <cell r="A92">
            <v>430</v>
          </cell>
          <cell r="B92">
            <v>500</v>
          </cell>
          <cell r="C92">
            <v>1</v>
          </cell>
        </row>
        <row r="93">
          <cell r="A93">
            <v>430</v>
          </cell>
          <cell r="B93">
            <v>510</v>
          </cell>
          <cell r="C93">
            <v>2</v>
          </cell>
        </row>
        <row r="94">
          <cell r="A94">
            <v>430</v>
          </cell>
          <cell r="B94">
            <v>530</v>
          </cell>
          <cell r="C94">
            <v>1</v>
          </cell>
        </row>
        <row r="95">
          <cell r="A95">
            <v>430</v>
          </cell>
          <cell r="B95">
            <v>550</v>
          </cell>
          <cell r="C95">
            <v>2</v>
          </cell>
        </row>
        <row r="96">
          <cell r="A96">
            <v>430</v>
          </cell>
          <cell r="B96">
            <v>580</v>
          </cell>
          <cell r="C96">
            <v>1</v>
          </cell>
        </row>
        <row r="97">
          <cell r="A97">
            <v>430</v>
          </cell>
          <cell r="B97">
            <v>600</v>
          </cell>
          <cell r="C97">
            <v>2</v>
          </cell>
        </row>
        <row r="98">
          <cell r="A98">
            <v>440</v>
          </cell>
          <cell r="B98">
            <v>420</v>
          </cell>
          <cell r="C98">
            <v>1</v>
          </cell>
        </row>
        <row r="99">
          <cell r="A99">
            <v>440</v>
          </cell>
          <cell r="B99">
            <v>460</v>
          </cell>
          <cell r="C99">
            <v>2</v>
          </cell>
        </row>
        <row r="100">
          <cell r="A100">
            <v>440</v>
          </cell>
          <cell r="B100">
            <v>480</v>
          </cell>
          <cell r="C100">
            <v>3</v>
          </cell>
        </row>
        <row r="101">
          <cell r="A101">
            <v>440</v>
          </cell>
          <cell r="B101">
            <v>510</v>
          </cell>
          <cell r="C101">
            <v>2</v>
          </cell>
        </row>
        <row r="102">
          <cell r="A102">
            <v>440</v>
          </cell>
          <cell r="B102">
            <v>530</v>
          </cell>
          <cell r="C102">
            <v>1</v>
          </cell>
        </row>
        <row r="103">
          <cell r="A103">
            <v>440</v>
          </cell>
          <cell r="B103">
            <v>540</v>
          </cell>
          <cell r="C103">
            <v>3</v>
          </cell>
        </row>
        <row r="104">
          <cell r="A104">
            <v>440</v>
          </cell>
          <cell r="B104">
            <v>560</v>
          </cell>
          <cell r="C104">
            <v>3</v>
          </cell>
        </row>
        <row r="105">
          <cell r="A105">
            <v>440</v>
          </cell>
          <cell r="B105">
            <v>570</v>
          </cell>
          <cell r="C105">
            <v>1</v>
          </cell>
        </row>
        <row r="106">
          <cell r="A106">
            <v>440</v>
          </cell>
          <cell r="B106">
            <v>590</v>
          </cell>
          <cell r="C106">
            <v>1</v>
          </cell>
        </row>
        <row r="107">
          <cell r="A107">
            <v>440</v>
          </cell>
          <cell r="B107">
            <v>600</v>
          </cell>
          <cell r="C107">
            <v>3</v>
          </cell>
        </row>
        <row r="108">
          <cell r="A108">
            <v>440</v>
          </cell>
          <cell r="B108">
            <v>610</v>
          </cell>
          <cell r="C108">
            <v>1</v>
          </cell>
        </row>
        <row r="109">
          <cell r="A109">
            <v>440</v>
          </cell>
          <cell r="B109">
            <v>620</v>
          </cell>
          <cell r="C109">
            <v>1</v>
          </cell>
        </row>
        <row r="110">
          <cell r="A110">
            <v>440</v>
          </cell>
          <cell r="B110">
            <v>650</v>
          </cell>
          <cell r="C110">
            <v>1</v>
          </cell>
        </row>
        <row r="111">
          <cell r="A111">
            <v>440</v>
          </cell>
          <cell r="B111">
            <v>660</v>
          </cell>
          <cell r="C111">
            <v>1</v>
          </cell>
        </row>
        <row r="112">
          <cell r="A112">
            <v>440</v>
          </cell>
          <cell r="B112">
            <v>670</v>
          </cell>
          <cell r="C112">
            <v>1</v>
          </cell>
        </row>
        <row r="113">
          <cell r="A113">
            <v>440</v>
          </cell>
          <cell r="B113">
            <v>680</v>
          </cell>
          <cell r="C113">
            <v>1</v>
          </cell>
        </row>
        <row r="114">
          <cell r="A114">
            <v>440</v>
          </cell>
          <cell r="B114">
            <v>710</v>
          </cell>
          <cell r="C114">
            <v>1</v>
          </cell>
        </row>
        <row r="115">
          <cell r="A115">
            <v>450</v>
          </cell>
          <cell r="B115">
            <v>350</v>
          </cell>
          <cell r="C115">
            <v>1</v>
          </cell>
        </row>
        <row r="116">
          <cell r="A116">
            <v>450</v>
          </cell>
          <cell r="B116">
            <v>430</v>
          </cell>
          <cell r="C116">
            <v>1</v>
          </cell>
        </row>
        <row r="117">
          <cell r="A117">
            <v>450</v>
          </cell>
          <cell r="B117">
            <v>460</v>
          </cell>
          <cell r="C117">
            <v>1</v>
          </cell>
        </row>
        <row r="118">
          <cell r="A118">
            <v>450</v>
          </cell>
          <cell r="B118">
            <v>490</v>
          </cell>
          <cell r="C118">
            <v>1</v>
          </cell>
        </row>
        <row r="119">
          <cell r="A119">
            <v>450</v>
          </cell>
          <cell r="B119">
            <v>500</v>
          </cell>
          <cell r="C119">
            <v>3</v>
          </cell>
        </row>
        <row r="120">
          <cell r="A120">
            <v>450</v>
          </cell>
          <cell r="B120">
            <v>510</v>
          </cell>
          <cell r="C120">
            <v>1</v>
          </cell>
        </row>
        <row r="121">
          <cell r="A121">
            <v>450</v>
          </cell>
          <cell r="B121">
            <v>530</v>
          </cell>
          <cell r="C121">
            <v>1</v>
          </cell>
        </row>
        <row r="122">
          <cell r="A122">
            <v>450</v>
          </cell>
          <cell r="B122">
            <v>540</v>
          </cell>
          <cell r="C122">
            <v>1</v>
          </cell>
        </row>
        <row r="123">
          <cell r="A123">
            <v>450</v>
          </cell>
          <cell r="B123">
            <v>550</v>
          </cell>
          <cell r="C123">
            <v>1</v>
          </cell>
        </row>
        <row r="124">
          <cell r="A124">
            <v>450</v>
          </cell>
          <cell r="B124">
            <v>570</v>
          </cell>
          <cell r="C124">
            <v>1</v>
          </cell>
        </row>
        <row r="125">
          <cell r="A125">
            <v>450</v>
          </cell>
          <cell r="B125">
            <v>580</v>
          </cell>
          <cell r="C125">
            <v>2</v>
          </cell>
        </row>
        <row r="126">
          <cell r="A126">
            <v>450</v>
          </cell>
          <cell r="B126">
            <v>590</v>
          </cell>
          <cell r="C126">
            <v>1</v>
          </cell>
        </row>
        <row r="127">
          <cell r="A127">
            <v>450</v>
          </cell>
          <cell r="B127">
            <v>600</v>
          </cell>
          <cell r="C127">
            <v>1</v>
          </cell>
        </row>
        <row r="128">
          <cell r="A128">
            <v>450</v>
          </cell>
          <cell r="B128">
            <v>610</v>
          </cell>
          <cell r="C128">
            <v>1</v>
          </cell>
        </row>
        <row r="129">
          <cell r="A129">
            <v>450</v>
          </cell>
          <cell r="B129">
            <v>620</v>
          </cell>
          <cell r="C129">
            <v>1</v>
          </cell>
        </row>
        <row r="130">
          <cell r="A130">
            <v>450</v>
          </cell>
          <cell r="B130">
            <v>650</v>
          </cell>
          <cell r="C130">
            <v>1</v>
          </cell>
        </row>
        <row r="131">
          <cell r="A131">
            <v>450</v>
          </cell>
          <cell r="B131">
            <v>660</v>
          </cell>
          <cell r="C131">
            <v>1</v>
          </cell>
        </row>
        <row r="132">
          <cell r="A132">
            <v>460</v>
          </cell>
          <cell r="B132">
            <v>480</v>
          </cell>
          <cell r="C132">
            <v>1</v>
          </cell>
        </row>
        <row r="133">
          <cell r="A133">
            <v>460</v>
          </cell>
          <cell r="B133">
            <v>500</v>
          </cell>
          <cell r="C133">
            <v>2</v>
          </cell>
        </row>
        <row r="134">
          <cell r="A134">
            <v>460</v>
          </cell>
          <cell r="B134">
            <v>520</v>
          </cell>
          <cell r="C134">
            <v>1</v>
          </cell>
        </row>
        <row r="135">
          <cell r="A135">
            <v>460</v>
          </cell>
          <cell r="B135">
            <v>530</v>
          </cell>
          <cell r="C135">
            <v>2</v>
          </cell>
        </row>
        <row r="136">
          <cell r="A136">
            <v>460</v>
          </cell>
          <cell r="B136">
            <v>560</v>
          </cell>
          <cell r="C136">
            <v>1</v>
          </cell>
        </row>
        <row r="137">
          <cell r="A137">
            <v>460</v>
          </cell>
          <cell r="B137">
            <v>570</v>
          </cell>
          <cell r="C137">
            <v>3</v>
          </cell>
        </row>
        <row r="138">
          <cell r="A138">
            <v>460</v>
          </cell>
          <cell r="B138">
            <v>620</v>
          </cell>
          <cell r="C138">
            <v>2</v>
          </cell>
        </row>
        <row r="139">
          <cell r="A139">
            <v>460</v>
          </cell>
          <cell r="B139">
            <v>650</v>
          </cell>
          <cell r="C139">
            <v>1</v>
          </cell>
        </row>
        <row r="140">
          <cell r="A140">
            <v>460</v>
          </cell>
          <cell r="B140">
            <v>670</v>
          </cell>
          <cell r="C140">
            <v>1</v>
          </cell>
        </row>
        <row r="141">
          <cell r="A141">
            <v>460</v>
          </cell>
          <cell r="B141">
            <v>750</v>
          </cell>
          <cell r="C141">
            <v>1</v>
          </cell>
        </row>
        <row r="142">
          <cell r="A142">
            <v>470</v>
          </cell>
          <cell r="B142">
            <v>460</v>
          </cell>
          <cell r="C142">
            <v>1</v>
          </cell>
        </row>
        <row r="143">
          <cell r="A143">
            <v>470</v>
          </cell>
          <cell r="B143">
            <v>470</v>
          </cell>
          <cell r="C143">
            <v>1</v>
          </cell>
        </row>
        <row r="144">
          <cell r="A144">
            <v>470</v>
          </cell>
          <cell r="B144">
            <v>480</v>
          </cell>
          <cell r="C144">
            <v>1</v>
          </cell>
        </row>
        <row r="145">
          <cell r="A145">
            <v>470</v>
          </cell>
          <cell r="B145">
            <v>500</v>
          </cell>
          <cell r="C145">
            <v>3</v>
          </cell>
        </row>
        <row r="146">
          <cell r="A146">
            <v>470</v>
          </cell>
          <cell r="B146">
            <v>520</v>
          </cell>
          <cell r="C146">
            <v>1</v>
          </cell>
        </row>
        <row r="147">
          <cell r="A147">
            <v>470</v>
          </cell>
          <cell r="B147">
            <v>530</v>
          </cell>
          <cell r="C147">
            <v>1</v>
          </cell>
        </row>
        <row r="148">
          <cell r="A148">
            <v>470</v>
          </cell>
          <cell r="B148">
            <v>550</v>
          </cell>
          <cell r="C148">
            <v>2</v>
          </cell>
        </row>
        <row r="149">
          <cell r="A149">
            <v>470</v>
          </cell>
          <cell r="B149">
            <v>560</v>
          </cell>
          <cell r="C149">
            <v>4</v>
          </cell>
        </row>
        <row r="150">
          <cell r="A150">
            <v>470</v>
          </cell>
          <cell r="B150">
            <v>570</v>
          </cell>
          <cell r="C150">
            <v>1</v>
          </cell>
        </row>
        <row r="151">
          <cell r="A151">
            <v>470</v>
          </cell>
          <cell r="B151">
            <v>610</v>
          </cell>
          <cell r="C151">
            <v>2</v>
          </cell>
        </row>
        <row r="152">
          <cell r="A152">
            <v>470</v>
          </cell>
          <cell r="B152">
            <v>620</v>
          </cell>
          <cell r="C152">
            <v>2</v>
          </cell>
        </row>
        <row r="153">
          <cell r="A153">
            <v>470</v>
          </cell>
          <cell r="B153">
            <v>630</v>
          </cell>
          <cell r="C153">
            <v>1</v>
          </cell>
        </row>
        <row r="154">
          <cell r="A154">
            <v>470</v>
          </cell>
          <cell r="B154">
            <v>640</v>
          </cell>
          <cell r="C154">
            <v>1</v>
          </cell>
        </row>
        <row r="155">
          <cell r="A155">
            <v>470</v>
          </cell>
          <cell r="B155">
            <v>680</v>
          </cell>
          <cell r="C155">
            <v>1</v>
          </cell>
        </row>
        <row r="156">
          <cell r="A156">
            <v>470</v>
          </cell>
          <cell r="B156">
            <v>690</v>
          </cell>
          <cell r="C156">
            <v>1</v>
          </cell>
        </row>
        <row r="157">
          <cell r="A157">
            <v>480</v>
          </cell>
          <cell r="B157">
            <v>430</v>
          </cell>
          <cell r="C157">
            <v>1</v>
          </cell>
        </row>
        <row r="158">
          <cell r="A158">
            <v>480</v>
          </cell>
          <cell r="B158">
            <v>470</v>
          </cell>
          <cell r="C158">
            <v>1</v>
          </cell>
        </row>
        <row r="159">
          <cell r="A159">
            <v>480</v>
          </cell>
          <cell r="B159">
            <v>480</v>
          </cell>
          <cell r="C159">
            <v>1</v>
          </cell>
        </row>
        <row r="160">
          <cell r="A160">
            <v>480</v>
          </cell>
          <cell r="B160">
            <v>490</v>
          </cell>
          <cell r="C160">
            <v>1</v>
          </cell>
        </row>
        <row r="161">
          <cell r="A161">
            <v>480</v>
          </cell>
          <cell r="B161">
            <v>500</v>
          </cell>
          <cell r="C161">
            <v>2</v>
          </cell>
        </row>
        <row r="162">
          <cell r="A162">
            <v>480</v>
          </cell>
          <cell r="B162">
            <v>540</v>
          </cell>
          <cell r="C162">
            <v>1</v>
          </cell>
        </row>
        <row r="163">
          <cell r="A163">
            <v>480</v>
          </cell>
          <cell r="B163">
            <v>560</v>
          </cell>
          <cell r="C163">
            <v>4</v>
          </cell>
        </row>
        <row r="164">
          <cell r="A164">
            <v>480</v>
          </cell>
          <cell r="B164">
            <v>570</v>
          </cell>
          <cell r="C164">
            <v>2</v>
          </cell>
        </row>
        <row r="165">
          <cell r="A165">
            <v>480</v>
          </cell>
          <cell r="B165">
            <v>580</v>
          </cell>
          <cell r="C165">
            <v>2</v>
          </cell>
        </row>
        <row r="166">
          <cell r="A166">
            <v>480</v>
          </cell>
          <cell r="B166">
            <v>610</v>
          </cell>
          <cell r="C166">
            <v>1</v>
          </cell>
        </row>
        <row r="167">
          <cell r="A167">
            <v>480</v>
          </cell>
          <cell r="B167">
            <v>620</v>
          </cell>
          <cell r="C167">
            <v>1</v>
          </cell>
        </row>
        <row r="168">
          <cell r="A168">
            <v>480</v>
          </cell>
          <cell r="B168">
            <v>640</v>
          </cell>
          <cell r="C168">
            <v>1</v>
          </cell>
        </row>
        <row r="169">
          <cell r="A169">
            <v>480</v>
          </cell>
          <cell r="B169">
            <v>650</v>
          </cell>
          <cell r="C169">
            <v>2</v>
          </cell>
        </row>
        <row r="170">
          <cell r="A170">
            <v>480</v>
          </cell>
          <cell r="B170">
            <v>660</v>
          </cell>
          <cell r="C170">
            <v>3</v>
          </cell>
        </row>
        <row r="171">
          <cell r="A171">
            <v>480</v>
          </cell>
          <cell r="B171">
            <v>670</v>
          </cell>
          <cell r="C171">
            <v>1</v>
          </cell>
        </row>
        <row r="172">
          <cell r="A172">
            <v>490</v>
          </cell>
          <cell r="B172">
            <v>430</v>
          </cell>
          <cell r="C172">
            <v>1</v>
          </cell>
        </row>
        <row r="173">
          <cell r="A173">
            <v>490</v>
          </cell>
          <cell r="B173">
            <v>460</v>
          </cell>
          <cell r="C173">
            <v>1</v>
          </cell>
        </row>
        <row r="174">
          <cell r="A174">
            <v>490</v>
          </cell>
          <cell r="B174">
            <v>470</v>
          </cell>
          <cell r="C174">
            <v>1</v>
          </cell>
        </row>
        <row r="175">
          <cell r="A175">
            <v>490</v>
          </cell>
          <cell r="B175">
            <v>480</v>
          </cell>
          <cell r="C175">
            <v>1</v>
          </cell>
        </row>
        <row r="176">
          <cell r="A176">
            <v>490</v>
          </cell>
          <cell r="B176">
            <v>490</v>
          </cell>
          <cell r="C176">
            <v>1</v>
          </cell>
        </row>
        <row r="177">
          <cell r="A177">
            <v>490</v>
          </cell>
          <cell r="B177">
            <v>500</v>
          </cell>
          <cell r="C177">
            <v>1</v>
          </cell>
        </row>
        <row r="178">
          <cell r="A178">
            <v>490</v>
          </cell>
          <cell r="B178">
            <v>530</v>
          </cell>
          <cell r="C178">
            <v>2</v>
          </cell>
        </row>
        <row r="179">
          <cell r="A179">
            <v>490</v>
          </cell>
          <cell r="B179">
            <v>540</v>
          </cell>
          <cell r="C179">
            <v>2</v>
          </cell>
        </row>
        <row r="180">
          <cell r="A180">
            <v>490</v>
          </cell>
          <cell r="B180">
            <v>550</v>
          </cell>
          <cell r="C180">
            <v>1</v>
          </cell>
        </row>
        <row r="181">
          <cell r="A181">
            <v>490</v>
          </cell>
          <cell r="B181">
            <v>560</v>
          </cell>
          <cell r="C181">
            <v>1</v>
          </cell>
        </row>
        <row r="182">
          <cell r="A182">
            <v>490</v>
          </cell>
          <cell r="B182">
            <v>570</v>
          </cell>
          <cell r="C182">
            <v>1</v>
          </cell>
        </row>
        <row r="183">
          <cell r="A183">
            <v>490</v>
          </cell>
          <cell r="B183">
            <v>600</v>
          </cell>
          <cell r="C183">
            <v>1</v>
          </cell>
        </row>
        <row r="184">
          <cell r="A184">
            <v>490</v>
          </cell>
          <cell r="B184">
            <v>610</v>
          </cell>
          <cell r="C184">
            <v>5</v>
          </cell>
        </row>
        <row r="185">
          <cell r="A185">
            <v>490</v>
          </cell>
          <cell r="B185">
            <v>630</v>
          </cell>
          <cell r="C185">
            <v>1</v>
          </cell>
        </row>
        <row r="186">
          <cell r="A186">
            <v>490</v>
          </cell>
          <cell r="B186">
            <v>640</v>
          </cell>
          <cell r="C186">
            <v>1</v>
          </cell>
        </row>
        <row r="187">
          <cell r="A187">
            <v>490</v>
          </cell>
          <cell r="B187">
            <v>650</v>
          </cell>
          <cell r="C187">
            <v>2</v>
          </cell>
        </row>
        <row r="188">
          <cell r="A188">
            <v>490</v>
          </cell>
          <cell r="B188">
            <v>660</v>
          </cell>
          <cell r="C188">
            <v>1</v>
          </cell>
        </row>
        <row r="189">
          <cell r="A189">
            <v>500</v>
          </cell>
          <cell r="B189">
            <v>420</v>
          </cell>
          <cell r="C189">
            <v>2</v>
          </cell>
        </row>
        <row r="190">
          <cell r="A190">
            <v>500</v>
          </cell>
          <cell r="B190">
            <v>480</v>
          </cell>
          <cell r="C190">
            <v>1</v>
          </cell>
        </row>
        <row r="191">
          <cell r="A191">
            <v>500</v>
          </cell>
          <cell r="B191">
            <v>530</v>
          </cell>
          <cell r="C191">
            <v>1</v>
          </cell>
        </row>
        <row r="192">
          <cell r="A192">
            <v>500</v>
          </cell>
          <cell r="B192">
            <v>560</v>
          </cell>
          <cell r="C192">
            <v>6</v>
          </cell>
        </row>
        <row r="193">
          <cell r="A193">
            <v>500</v>
          </cell>
          <cell r="B193">
            <v>570</v>
          </cell>
          <cell r="C193">
            <v>4</v>
          </cell>
        </row>
        <row r="194">
          <cell r="A194">
            <v>500</v>
          </cell>
          <cell r="B194">
            <v>580</v>
          </cell>
          <cell r="C194">
            <v>1</v>
          </cell>
        </row>
        <row r="195">
          <cell r="A195">
            <v>500</v>
          </cell>
          <cell r="B195">
            <v>600</v>
          </cell>
          <cell r="C195">
            <v>5</v>
          </cell>
        </row>
        <row r="196">
          <cell r="A196">
            <v>500</v>
          </cell>
          <cell r="B196">
            <v>610</v>
          </cell>
          <cell r="C196">
            <v>2</v>
          </cell>
        </row>
        <row r="197">
          <cell r="A197">
            <v>500</v>
          </cell>
          <cell r="B197">
            <v>620</v>
          </cell>
          <cell r="C197">
            <v>2</v>
          </cell>
        </row>
        <row r="198">
          <cell r="A198">
            <v>500</v>
          </cell>
          <cell r="B198">
            <v>630</v>
          </cell>
          <cell r="C198">
            <v>1</v>
          </cell>
        </row>
        <row r="199">
          <cell r="A199">
            <v>500</v>
          </cell>
          <cell r="B199">
            <v>650</v>
          </cell>
          <cell r="C199">
            <v>4</v>
          </cell>
        </row>
        <row r="200">
          <cell r="A200">
            <v>500</v>
          </cell>
          <cell r="B200">
            <v>710</v>
          </cell>
          <cell r="C200">
            <v>1</v>
          </cell>
        </row>
        <row r="201">
          <cell r="A201">
            <v>500</v>
          </cell>
          <cell r="B201">
            <v>720</v>
          </cell>
          <cell r="C201">
            <v>1</v>
          </cell>
        </row>
        <row r="202">
          <cell r="A202">
            <v>500</v>
          </cell>
          <cell r="B202">
            <v>740</v>
          </cell>
          <cell r="C202">
            <v>1</v>
          </cell>
        </row>
        <row r="203">
          <cell r="A203">
            <v>510</v>
          </cell>
          <cell r="B203">
            <v>480</v>
          </cell>
          <cell r="C203">
            <v>1</v>
          </cell>
        </row>
        <row r="204">
          <cell r="A204">
            <v>510</v>
          </cell>
          <cell r="B204">
            <v>510</v>
          </cell>
          <cell r="C204">
            <v>1</v>
          </cell>
        </row>
        <row r="205">
          <cell r="A205">
            <v>510</v>
          </cell>
          <cell r="B205">
            <v>520</v>
          </cell>
          <cell r="C205">
            <v>1</v>
          </cell>
        </row>
        <row r="206">
          <cell r="A206">
            <v>510</v>
          </cell>
          <cell r="B206">
            <v>530</v>
          </cell>
          <cell r="C206">
            <v>1</v>
          </cell>
        </row>
        <row r="207">
          <cell r="A207">
            <v>510</v>
          </cell>
          <cell r="B207">
            <v>540</v>
          </cell>
          <cell r="C207">
            <v>1</v>
          </cell>
        </row>
        <row r="208">
          <cell r="A208">
            <v>510</v>
          </cell>
          <cell r="B208">
            <v>560</v>
          </cell>
          <cell r="C208">
            <v>4</v>
          </cell>
        </row>
        <row r="209">
          <cell r="A209">
            <v>510</v>
          </cell>
          <cell r="B209">
            <v>580</v>
          </cell>
          <cell r="C209">
            <v>1</v>
          </cell>
        </row>
        <row r="210">
          <cell r="A210">
            <v>510</v>
          </cell>
          <cell r="B210">
            <v>590</v>
          </cell>
          <cell r="C210">
            <v>1</v>
          </cell>
        </row>
        <row r="211">
          <cell r="A211">
            <v>510</v>
          </cell>
          <cell r="B211">
            <v>600</v>
          </cell>
          <cell r="C211">
            <v>1</v>
          </cell>
        </row>
        <row r="212">
          <cell r="A212">
            <v>510</v>
          </cell>
          <cell r="B212">
            <v>620</v>
          </cell>
          <cell r="C212">
            <v>1</v>
          </cell>
        </row>
        <row r="213">
          <cell r="A213">
            <v>510</v>
          </cell>
          <cell r="B213">
            <v>640</v>
          </cell>
          <cell r="C213">
            <v>2</v>
          </cell>
        </row>
        <row r="214">
          <cell r="A214">
            <v>510</v>
          </cell>
          <cell r="B214">
            <v>660</v>
          </cell>
          <cell r="C214">
            <v>2</v>
          </cell>
        </row>
        <row r="215">
          <cell r="A215">
            <v>510</v>
          </cell>
          <cell r="B215">
            <v>690</v>
          </cell>
          <cell r="C215">
            <v>1</v>
          </cell>
        </row>
        <row r="216">
          <cell r="A216">
            <v>510</v>
          </cell>
          <cell r="B216">
            <v>710</v>
          </cell>
          <cell r="C216">
            <v>1</v>
          </cell>
        </row>
        <row r="217">
          <cell r="A217">
            <v>510</v>
          </cell>
          <cell r="B217">
            <v>730</v>
          </cell>
          <cell r="C217">
            <v>1</v>
          </cell>
        </row>
        <row r="218">
          <cell r="A218">
            <v>510</v>
          </cell>
          <cell r="B218">
            <v>740</v>
          </cell>
          <cell r="C218">
            <v>1</v>
          </cell>
        </row>
        <row r="219">
          <cell r="A219">
            <v>520</v>
          </cell>
          <cell r="B219">
            <v>440</v>
          </cell>
          <cell r="C219">
            <v>1</v>
          </cell>
        </row>
        <row r="220">
          <cell r="A220">
            <v>520</v>
          </cell>
          <cell r="B220">
            <v>480</v>
          </cell>
          <cell r="C220">
            <v>1</v>
          </cell>
        </row>
        <row r="221">
          <cell r="A221">
            <v>520</v>
          </cell>
          <cell r="B221">
            <v>520</v>
          </cell>
          <cell r="C221">
            <v>1</v>
          </cell>
        </row>
        <row r="222">
          <cell r="A222">
            <v>520</v>
          </cell>
          <cell r="B222">
            <v>560</v>
          </cell>
          <cell r="C222">
            <v>2</v>
          </cell>
        </row>
        <row r="223">
          <cell r="A223">
            <v>520</v>
          </cell>
          <cell r="B223">
            <v>570</v>
          </cell>
          <cell r="C223">
            <v>1</v>
          </cell>
        </row>
        <row r="224">
          <cell r="A224">
            <v>520</v>
          </cell>
          <cell r="B224">
            <v>580</v>
          </cell>
          <cell r="C224">
            <v>1</v>
          </cell>
        </row>
        <row r="225">
          <cell r="A225">
            <v>520</v>
          </cell>
          <cell r="B225">
            <v>590</v>
          </cell>
          <cell r="C225">
            <v>1</v>
          </cell>
        </row>
        <row r="226">
          <cell r="A226">
            <v>520</v>
          </cell>
          <cell r="B226">
            <v>600</v>
          </cell>
          <cell r="C226">
            <v>1</v>
          </cell>
        </row>
        <row r="227">
          <cell r="A227">
            <v>520</v>
          </cell>
          <cell r="B227">
            <v>610</v>
          </cell>
          <cell r="C227">
            <v>1</v>
          </cell>
        </row>
        <row r="228">
          <cell r="A228">
            <v>520</v>
          </cell>
          <cell r="B228">
            <v>650</v>
          </cell>
          <cell r="C228">
            <v>1</v>
          </cell>
        </row>
        <row r="229">
          <cell r="A229">
            <v>520</v>
          </cell>
          <cell r="B229">
            <v>660</v>
          </cell>
          <cell r="C229">
            <v>1</v>
          </cell>
        </row>
        <row r="230">
          <cell r="A230">
            <v>520</v>
          </cell>
          <cell r="B230">
            <v>670</v>
          </cell>
          <cell r="C230">
            <v>1</v>
          </cell>
        </row>
        <row r="231">
          <cell r="A231">
            <v>520</v>
          </cell>
          <cell r="B231">
            <v>680</v>
          </cell>
          <cell r="C231">
            <v>2</v>
          </cell>
        </row>
        <row r="232">
          <cell r="A232">
            <v>520</v>
          </cell>
          <cell r="B232">
            <v>690</v>
          </cell>
          <cell r="C232">
            <v>1</v>
          </cell>
        </row>
        <row r="233">
          <cell r="A233">
            <v>520</v>
          </cell>
          <cell r="B233">
            <v>720</v>
          </cell>
          <cell r="C233">
            <v>1</v>
          </cell>
        </row>
        <row r="234">
          <cell r="A234">
            <v>530</v>
          </cell>
          <cell r="B234">
            <v>480</v>
          </cell>
          <cell r="C234">
            <v>1</v>
          </cell>
        </row>
        <row r="235">
          <cell r="A235">
            <v>530</v>
          </cell>
          <cell r="B235">
            <v>530</v>
          </cell>
          <cell r="C235">
            <v>1</v>
          </cell>
        </row>
        <row r="236">
          <cell r="A236">
            <v>530</v>
          </cell>
          <cell r="B236">
            <v>540</v>
          </cell>
          <cell r="C236">
            <v>1</v>
          </cell>
        </row>
        <row r="237">
          <cell r="A237">
            <v>530</v>
          </cell>
          <cell r="B237">
            <v>550</v>
          </cell>
          <cell r="C237">
            <v>1</v>
          </cell>
        </row>
        <row r="238">
          <cell r="A238">
            <v>530</v>
          </cell>
          <cell r="B238">
            <v>610</v>
          </cell>
          <cell r="C238">
            <v>2</v>
          </cell>
        </row>
        <row r="239">
          <cell r="A239">
            <v>530</v>
          </cell>
          <cell r="B239">
            <v>640</v>
          </cell>
          <cell r="C239">
            <v>1</v>
          </cell>
        </row>
        <row r="240">
          <cell r="A240">
            <v>530</v>
          </cell>
          <cell r="B240">
            <v>660</v>
          </cell>
          <cell r="C240">
            <v>1</v>
          </cell>
        </row>
        <row r="241">
          <cell r="A241">
            <v>530</v>
          </cell>
          <cell r="B241">
            <v>680</v>
          </cell>
          <cell r="C241">
            <v>1</v>
          </cell>
        </row>
        <row r="242">
          <cell r="A242">
            <v>530</v>
          </cell>
          <cell r="B242">
            <v>690</v>
          </cell>
          <cell r="C242">
            <v>1</v>
          </cell>
        </row>
        <row r="243">
          <cell r="A243">
            <v>530</v>
          </cell>
          <cell r="B243">
            <v>700</v>
          </cell>
          <cell r="C243">
            <v>1</v>
          </cell>
        </row>
        <row r="244">
          <cell r="A244">
            <v>530</v>
          </cell>
          <cell r="B244">
            <v>760</v>
          </cell>
          <cell r="C244">
            <v>1</v>
          </cell>
        </row>
        <row r="245">
          <cell r="A245">
            <v>540</v>
          </cell>
          <cell r="B245">
            <v>350</v>
          </cell>
          <cell r="C245">
            <v>1</v>
          </cell>
        </row>
        <row r="246">
          <cell r="A246">
            <v>540</v>
          </cell>
          <cell r="B246">
            <v>450</v>
          </cell>
          <cell r="C246">
            <v>1</v>
          </cell>
        </row>
        <row r="247">
          <cell r="A247">
            <v>540</v>
          </cell>
          <cell r="B247">
            <v>500</v>
          </cell>
          <cell r="C247">
            <v>3</v>
          </cell>
        </row>
        <row r="248">
          <cell r="A248">
            <v>540</v>
          </cell>
          <cell r="B248">
            <v>530</v>
          </cell>
          <cell r="C248">
            <v>2</v>
          </cell>
        </row>
        <row r="249">
          <cell r="A249">
            <v>540</v>
          </cell>
          <cell r="B249">
            <v>560</v>
          </cell>
          <cell r="C249">
            <v>3</v>
          </cell>
        </row>
        <row r="250">
          <cell r="A250">
            <v>540</v>
          </cell>
          <cell r="B250">
            <v>600</v>
          </cell>
          <cell r="C250">
            <v>3</v>
          </cell>
        </row>
        <row r="251">
          <cell r="A251">
            <v>540</v>
          </cell>
          <cell r="B251">
            <v>610</v>
          </cell>
          <cell r="C251">
            <v>1</v>
          </cell>
        </row>
        <row r="252">
          <cell r="A252">
            <v>540</v>
          </cell>
          <cell r="B252">
            <v>620</v>
          </cell>
          <cell r="C252">
            <v>1</v>
          </cell>
        </row>
        <row r="253">
          <cell r="A253">
            <v>540</v>
          </cell>
          <cell r="B253">
            <v>630</v>
          </cell>
          <cell r="C253">
            <v>2</v>
          </cell>
        </row>
        <row r="254">
          <cell r="A254">
            <v>540</v>
          </cell>
          <cell r="B254">
            <v>640</v>
          </cell>
          <cell r="C254">
            <v>3</v>
          </cell>
        </row>
        <row r="255">
          <cell r="A255">
            <v>540</v>
          </cell>
          <cell r="B255">
            <v>650</v>
          </cell>
          <cell r="C255">
            <v>3</v>
          </cell>
        </row>
        <row r="256">
          <cell r="A256">
            <v>540</v>
          </cell>
          <cell r="B256">
            <v>670</v>
          </cell>
          <cell r="C256">
            <v>1</v>
          </cell>
        </row>
        <row r="257">
          <cell r="A257">
            <v>540</v>
          </cell>
          <cell r="B257">
            <v>690</v>
          </cell>
          <cell r="C257">
            <v>1</v>
          </cell>
        </row>
        <row r="258">
          <cell r="A258">
            <v>540</v>
          </cell>
          <cell r="B258">
            <v>700</v>
          </cell>
          <cell r="C258">
            <v>1</v>
          </cell>
        </row>
        <row r="259">
          <cell r="A259">
            <v>540</v>
          </cell>
          <cell r="B259">
            <v>730</v>
          </cell>
          <cell r="C259">
            <v>1</v>
          </cell>
        </row>
        <row r="260">
          <cell r="A260">
            <v>540</v>
          </cell>
          <cell r="B260">
            <v>740</v>
          </cell>
          <cell r="C260">
            <v>1</v>
          </cell>
        </row>
        <row r="261">
          <cell r="A261">
            <v>550</v>
          </cell>
          <cell r="B261">
            <v>450</v>
          </cell>
          <cell r="C261">
            <v>1</v>
          </cell>
        </row>
        <row r="262">
          <cell r="A262">
            <v>550</v>
          </cell>
          <cell r="B262">
            <v>560</v>
          </cell>
          <cell r="C262">
            <v>1</v>
          </cell>
        </row>
        <row r="263">
          <cell r="A263">
            <v>550</v>
          </cell>
          <cell r="B263">
            <v>580</v>
          </cell>
          <cell r="C263">
            <v>1</v>
          </cell>
        </row>
        <row r="264">
          <cell r="A264">
            <v>550</v>
          </cell>
          <cell r="B264">
            <v>590</v>
          </cell>
          <cell r="C264">
            <v>1</v>
          </cell>
        </row>
        <row r="265">
          <cell r="A265">
            <v>550</v>
          </cell>
          <cell r="B265">
            <v>600</v>
          </cell>
          <cell r="C265">
            <v>1</v>
          </cell>
        </row>
        <row r="266">
          <cell r="A266">
            <v>550</v>
          </cell>
          <cell r="B266">
            <v>620</v>
          </cell>
          <cell r="C266">
            <v>1</v>
          </cell>
        </row>
        <row r="267">
          <cell r="A267">
            <v>550</v>
          </cell>
          <cell r="B267">
            <v>690</v>
          </cell>
          <cell r="C267">
            <v>2</v>
          </cell>
        </row>
        <row r="268">
          <cell r="A268">
            <v>550</v>
          </cell>
          <cell r="B268">
            <v>720</v>
          </cell>
          <cell r="C268">
            <v>1</v>
          </cell>
        </row>
        <row r="269">
          <cell r="A269">
            <v>550</v>
          </cell>
          <cell r="B269">
            <v>780</v>
          </cell>
          <cell r="C269">
            <v>1</v>
          </cell>
        </row>
        <row r="270">
          <cell r="A270">
            <v>560</v>
          </cell>
          <cell r="B270">
            <v>460</v>
          </cell>
          <cell r="C270">
            <v>1</v>
          </cell>
        </row>
        <row r="271">
          <cell r="A271">
            <v>560</v>
          </cell>
          <cell r="B271">
            <v>500</v>
          </cell>
          <cell r="C271">
            <v>1</v>
          </cell>
        </row>
        <row r="272">
          <cell r="A272">
            <v>560</v>
          </cell>
          <cell r="B272">
            <v>550</v>
          </cell>
          <cell r="C272">
            <v>1</v>
          </cell>
        </row>
        <row r="273">
          <cell r="A273">
            <v>560</v>
          </cell>
          <cell r="B273">
            <v>560</v>
          </cell>
          <cell r="C273">
            <v>2</v>
          </cell>
        </row>
        <row r="274">
          <cell r="A274">
            <v>560</v>
          </cell>
          <cell r="B274">
            <v>570</v>
          </cell>
          <cell r="C274">
            <v>2</v>
          </cell>
        </row>
        <row r="275">
          <cell r="A275">
            <v>560</v>
          </cell>
          <cell r="B275">
            <v>580</v>
          </cell>
          <cell r="C275">
            <v>2</v>
          </cell>
        </row>
        <row r="276">
          <cell r="A276">
            <v>560</v>
          </cell>
          <cell r="B276">
            <v>590</v>
          </cell>
          <cell r="C276">
            <v>1</v>
          </cell>
        </row>
        <row r="277">
          <cell r="A277">
            <v>560</v>
          </cell>
          <cell r="B277">
            <v>600</v>
          </cell>
          <cell r="C277">
            <v>1</v>
          </cell>
        </row>
        <row r="278">
          <cell r="A278">
            <v>560</v>
          </cell>
          <cell r="B278">
            <v>620</v>
          </cell>
          <cell r="C278">
            <v>2</v>
          </cell>
        </row>
        <row r="279">
          <cell r="A279">
            <v>560</v>
          </cell>
          <cell r="B279">
            <v>640</v>
          </cell>
          <cell r="C279">
            <v>3</v>
          </cell>
        </row>
        <row r="280">
          <cell r="A280">
            <v>560</v>
          </cell>
          <cell r="B280">
            <v>650</v>
          </cell>
          <cell r="C280">
            <v>2</v>
          </cell>
        </row>
        <row r="281">
          <cell r="A281">
            <v>560</v>
          </cell>
          <cell r="B281">
            <v>660</v>
          </cell>
          <cell r="C281">
            <v>1</v>
          </cell>
        </row>
        <row r="282">
          <cell r="A282">
            <v>560</v>
          </cell>
          <cell r="B282">
            <v>670</v>
          </cell>
          <cell r="C282">
            <v>2</v>
          </cell>
        </row>
        <row r="283">
          <cell r="A283">
            <v>560</v>
          </cell>
          <cell r="B283">
            <v>690</v>
          </cell>
          <cell r="C283">
            <v>1</v>
          </cell>
        </row>
        <row r="284">
          <cell r="A284">
            <v>560</v>
          </cell>
          <cell r="B284">
            <v>700</v>
          </cell>
          <cell r="C284">
            <v>1</v>
          </cell>
        </row>
        <row r="285">
          <cell r="A285">
            <v>560</v>
          </cell>
          <cell r="B285">
            <v>800</v>
          </cell>
          <cell r="C285">
            <v>1</v>
          </cell>
        </row>
        <row r="286">
          <cell r="A286">
            <v>570</v>
          </cell>
          <cell r="B286">
            <v>450</v>
          </cell>
          <cell r="C286">
            <v>1</v>
          </cell>
        </row>
        <row r="287">
          <cell r="A287">
            <v>570</v>
          </cell>
          <cell r="B287">
            <v>570</v>
          </cell>
          <cell r="C287">
            <v>1</v>
          </cell>
        </row>
        <row r="288">
          <cell r="A288">
            <v>570</v>
          </cell>
          <cell r="B288">
            <v>600</v>
          </cell>
          <cell r="C288">
            <v>2</v>
          </cell>
        </row>
        <row r="289">
          <cell r="A289">
            <v>570</v>
          </cell>
          <cell r="B289">
            <v>660</v>
          </cell>
          <cell r="C289">
            <v>1</v>
          </cell>
        </row>
        <row r="290">
          <cell r="A290">
            <v>570</v>
          </cell>
          <cell r="B290">
            <v>670</v>
          </cell>
          <cell r="C290">
            <v>1</v>
          </cell>
        </row>
        <row r="291">
          <cell r="A291">
            <v>570</v>
          </cell>
          <cell r="B291">
            <v>680</v>
          </cell>
          <cell r="C291">
            <v>2</v>
          </cell>
        </row>
        <row r="292">
          <cell r="A292">
            <v>570</v>
          </cell>
          <cell r="B292">
            <v>690</v>
          </cell>
          <cell r="C292">
            <v>3</v>
          </cell>
        </row>
        <row r="293">
          <cell r="A293">
            <v>580</v>
          </cell>
          <cell r="B293">
            <v>560</v>
          </cell>
          <cell r="C293">
            <v>2</v>
          </cell>
        </row>
        <row r="294">
          <cell r="A294">
            <v>580</v>
          </cell>
          <cell r="B294">
            <v>570</v>
          </cell>
          <cell r="C294">
            <v>3</v>
          </cell>
        </row>
        <row r="295">
          <cell r="A295">
            <v>580</v>
          </cell>
          <cell r="B295">
            <v>580</v>
          </cell>
          <cell r="C295">
            <v>2</v>
          </cell>
        </row>
        <row r="296">
          <cell r="A296">
            <v>580</v>
          </cell>
          <cell r="B296">
            <v>590</v>
          </cell>
          <cell r="C296">
            <v>2</v>
          </cell>
        </row>
        <row r="297">
          <cell r="A297">
            <v>580</v>
          </cell>
          <cell r="B297">
            <v>610</v>
          </cell>
          <cell r="C297">
            <v>2</v>
          </cell>
        </row>
        <row r="298">
          <cell r="A298">
            <v>580</v>
          </cell>
          <cell r="B298">
            <v>620</v>
          </cell>
          <cell r="C298">
            <v>1</v>
          </cell>
        </row>
        <row r="299">
          <cell r="A299">
            <v>580</v>
          </cell>
          <cell r="B299">
            <v>650</v>
          </cell>
          <cell r="C299">
            <v>2</v>
          </cell>
        </row>
        <row r="300">
          <cell r="A300">
            <v>580</v>
          </cell>
          <cell r="B300">
            <v>660</v>
          </cell>
          <cell r="C300">
            <v>1</v>
          </cell>
        </row>
        <row r="301">
          <cell r="A301">
            <v>580</v>
          </cell>
          <cell r="B301">
            <v>680</v>
          </cell>
          <cell r="C301">
            <v>1</v>
          </cell>
        </row>
        <row r="302">
          <cell r="A302">
            <v>580</v>
          </cell>
          <cell r="B302">
            <v>710</v>
          </cell>
          <cell r="C302">
            <v>3</v>
          </cell>
        </row>
        <row r="303">
          <cell r="A303">
            <v>580</v>
          </cell>
          <cell r="B303">
            <v>720</v>
          </cell>
          <cell r="C303">
            <v>1</v>
          </cell>
        </row>
        <row r="304">
          <cell r="A304">
            <v>580</v>
          </cell>
          <cell r="B304">
            <v>730</v>
          </cell>
          <cell r="C304">
            <v>3</v>
          </cell>
        </row>
        <row r="305">
          <cell r="A305">
            <v>580</v>
          </cell>
          <cell r="B305">
            <v>740</v>
          </cell>
          <cell r="C305">
            <v>2</v>
          </cell>
        </row>
        <row r="306">
          <cell r="A306">
            <v>590</v>
          </cell>
          <cell r="B306">
            <v>620</v>
          </cell>
          <cell r="C306">
            <v>2</v>
          </cell>
        </row>
        <row r="307">
          <cell r="A307">
            <v>590</v>
          </cell>
          <cell r="B307">
            <v>630</v>
          </cell>
          <cell r="C307">
            <v>2</v>
          </cell>
        </row>
        <row r="308">
          <cell r="A308">
            <v>590</v>
          </cell>
          <cell r="B308">
            <v>640</v>
          </cell>
          <cell r="C308">
            <v>3</v>
          </cell>
        </row>
        <row r="309">
          <cell r="A309">
            <v>590</v>
          </cell>
          <cell r="B309">
            <v>660</v>
          </cell>
          <cell r="C309">
            <v>1</v>
          </cell>
        </row>
        <row r="310">
          <cell r="A310">
            <v>590</v>
          </cell>
          <cell r="B310">
            <v>670</v>
          </cell>
          <cell r="C310">
            <v>1</v>
          </cell>
        </row>
        <row r="311">
          <cell r="A311">
            <v>590</v>
          </cell>
          <cell r="B311">
            <v>680</v>
          </cell>
          <cell r="C311">
            <v>2</v>
          </cell>
        </row>
        <row r="312">
          <cell r="A312">
            <v>590</v>
          </cell>
          <cell r="B312">
            <v>700</v>
          </cell>
          <cell r="C312">
            <v>1</v>
          </cell>
        </row>
        <row r="313">
          <cell r="A313">
            <v>590</v>
          </cell>
          <cell r="B313">
            <v>730</v>
          </cell>
          <cell r="C313">
            <v>1</v>
          </cell>
        </row>
        <row r="314">
          <cell r="A314">
            <v>590</v>
          </cell>
          <cell r="B314">
            <v>740</v>
          </cell>
          <cell r="C314">
            <v>1</v>
          </cell>
        </row>
        <row r="315">
          <cell r="A315">
            <v>600</v>
          </cell>
          <cell r="B315">
            <v>500</v>
          </cell>
          <cell r="C315">
            <v>1</v>
          </cell>
        </row>
        <row r="316">
          <cell r="A316">
            <v>600</v>
          </cell>
          <cell r="B316">
            <v>580</v>
          </cell>
          <cell r="C316">
            <v>1</v>
          </cell>
        </row>
        <row r="317">
          <cell r="A317">
            <v>600</v>
          </cell>
          <cell r="B317">
            <v>590</v>
          </cell>
          <cell r="C317">
            <v>1</v>
          </cell>
        </row>
        <row r="318">
          <cell r="A318">
            <v>600</v>
          </cell>
          <cell r="B318">
            <v>620</v>
          </cell>
          <cell r="C318">
            <v>1</v>
          </cell>
        </row>
        <row r="319">
          <cell r="A319">
            <v>600</v>
          </cell>
          <cell r="B319">
            <v>650</v>
          </cell>
          <cell r="C319">
            <v>4</v>
          </cell>
        </row>
        <row r="320">
          <cell r="A320">
            <v>600</v>
          </cell>
          <cell r="B320">
            <v>660</v>
          </cell>
          <cell r="C320">
            <v>1</v>
          </cell>
        </row>
        <row r="321">
          <cell r="A321">
            <v>600</v>
          </cell>
          <cell r="B321">
            <v>670</v>
          </cell>
          <cell r="C321">
            <v>3</v>
          </cell>
        </row>
        <row r="322">
          <cell r="A322">
            <v>600</v>
          </cell>
          <cell r="B322">
            <v>680</v>
          </cell>
          <cell r="C322">
            <v>1</v>
          </cell>
        </row>
        <row r="323">
          <cell r="A323">
            <v>600</v>
          </cell>
          <cell r="B323">
            <v>690</v>
          </cell>
          <cell r="C323">
            <v>2</v>
          </cell>
        </row>
        <row r="324">
          <cell r="A324">
            <v>600</v>
          </cell>
          <cell r="B324">
            <v>700</v>
          </cell>
          <cell r="C324">
            <v>2</v>
          </cell>
        </row>
        <row r="325">
          <cell r="A325">
            <v>600</v>
          </cell>
          <cell r="B325">
            <v>710</v>
          </cell>
          <cell r="C325">
            <v>1</v>
          </cell>
        </row>
        <row r="326">
          <cell r="A326">
            <v>600</v>
          </cell>
          <cell r="B326">
            <v>760</v>
          </cell>
          <cell r="C326">
            <v>1</v>
          </cell>
        </row>
        <row r="327">
          <cell r="A327">
            <v>610</v>
          </cell>
          <cell r="B327">
            <v>570</v>
          </cell>
          <cell r="C327">
            <v>1</v>
          </cell>
        </row>
        <row r="328">
          <cell r="A328">
            <v>610</v>
          </cell>
          <cell r="B328">
            <v>700</v>
          </cell>
          <cell r="C328">
            <v>1</v>
          </cell>
        </row>
        <row r="329">
          <cell r="A329">
            <v>610</v>
          </cell>
          <cell r="B329">
            <v>730</v>
          </cell>
          <cell r="C329">
            <v>1</v>
          </cell>
        </row>
        <row r="330">
          <cell r="A330">
            <v>610</v>
          </cell>
          <cell r="B330">
            <v>740</v>
          </cell>
          <cell r="C330">
            <v>1</v>
          </cell>
        </row>
        <row r="331">
          <cell r="A331">
            <v>620</v>
          </cell>
          <cell r="B331">
            <v>520</v>
          </cell>
          <cell r="C331">
            <v>1</v>
          </cell>
        </row>
        <row r="332">
          <cell r="A332">
            <v>620</v>
          </cell>
          <cell r="B332">
            <v>570</v>
          </cell>
          <cell r="C332">
            <v>1</v>
          </cell>
        </row>
        <row r="333">
          <cell r="A333">
            <v>620</v>
          </cell>
          <cell r="B333">
            <v>580</v>
          </cell>
          <cell r="C333">
            <v>1</v>
          </cell>
        </row>
        <row r="334">
          <cell r="A334">
            <v>620</v>
          </cell>
          <cell r="B334">
            <v>610</v>
          </cell>
          <cell r="C334">
            <v>1</v>
          </cell>
        </row>
        <row r="335">
          <cell r="A335">
            <v>620</v>
          </cell>
          <cell r="B335">
            <v>650</v>
          </cell>
          <cell r="C335">
            <v>1</v>
          </cell>
        </row>
        <row r="336">
          <cell r="A336">
            <v>620</v>
          </cell>
          <cell r="B336">
            <v>690</v>
          </cell>
          <cell r="C336">
            <v>3</v>
          </cell>
        </row>
        <row r="337">
          <cell r="A337">
            <v>620</v>
          </cell>
          <cell r="B337">
            <v>700</v>
          </cell>
          <cell r="C337">
            <v>2</v>
          </cell>
        </row>
        <row r="338">
          <cell r="A338">
            <v>620</v>
          </cell>
          <cell r="B338">
            <v>730</v>
          </cell>
          <cell r="C338">
            <v>1</v>
          </cell>
        </row>
        <row r="339">
          <cell r="A339">
            <v>620</v>
          </cell>
          <cell r="B339">
            <v>740</v>
          </cell>
          <cell r="C339">
            <v>1</v>
          </cell>
        </row>
        <row r="340">
          <cell r="A340">
            <v>630</v>
          </cell>
          <cell r="B340">
            <v>600</v>
          </cell>
          <cell r="C340">
            <v>1</v>
          </cell>
        </row>
        <row r="341">
          <cell r="A341">
            <v>630</v>
          </cell>
          <cell r="B341">
            <v>650</v>
          </cell>
          <cell r="C341">
            <v>2</v>
          </cell>
        </row>
        <row r="342">
          <cell r="A342">
            <v>630</v>
          </cell>
          <cell r="B342">
            <v>690</v>
          </cell>
          <cell r="C342">
            <v>1</v>
          </cell>
        </row>
        <row r="343">
          <cell r="A343">
            <v>630</v>
          </cell>
          <cell r="B343">
            <v>750</v>
          </cell>
          <cell r="C343">
            <v>1</v>
          </cell>
        </row>
        <row r="344">
          <cell r="A344">
            <v>630</v>
          </cell>
          <cell r="B344">
            <v>760</v>
          </cell>
          <cell r="C344">
            <v>1</v>
          </cell>
        </row>
        <row r="345">
          <cell r="A345">
            <v>640</v>
          </cell>
          <cell r="B345">
            <v>550</v>
          </cell>
          <cell r="C345">
            <v>1</v>
          </cell>
        </row>
        <row r="346">
          <cell r="A346">
            <v>640</v>
          </cell>
          <cell r="B346">
            <v>630</v>
          </cell>
          <cell r="C346">
            <v>1</v>
          </cell>
        </row>
        <row r="347">
          <cell r="A347">
            <v>640</v>
          </cell>
          <cell r="B347">
            <v>640</v>
          </cell>
          <cell r="C347">
            <v>1</v>
          </cell>
        </row>
        <row r="348">
          <cell r="A348">
            <v>640</v>
          </cell>
          <cell r="B348">
            <v>650</v>
          </cell>
          <cell r="C348">
            <v>1</v>
          </cell>
        </row>
        <row r="349">
          <cell r="A349">
            <v>640</v>
          </cell>
          <cell r="B349">
            <v>660</v>
          </cell>
          <cell r="C349">
            <v>1</v>
          </cell>
        </row>
        <row r="350">
          <cell r="A350">
            <v>640</v>
          </cell>
          <cell r="B350">
            <v>720</v>
          </cell>
          <cell r="C350">
            <v>1</v>
          </cell>
        </row>
        <row r="351">
          <cell r="A351">
            <v>640</v>
          </cell>
          <cell r="B351">
            <v>730</v>
          </cell>
          <cell r="C351">
            <v>1</v>
          </cell>
        </row>
        <row r="352">
          <cell r="A352">
            <v>650</v>
          </cell>
          <cell r="B352">
            <v>500</v>
          </cell>
          <cell r="C352">
            <v>1</v>
          </cell>
        </row>
        <row r="353">
          <cell r="A353">
            <v>650</v>
          </cell>
          <cell r="B353">
            <v>520</v>
          </cell>
          <cell r="C353">
            <v>1</v>
          </cell>
        </row>
        <row r="354">
          <cell r="A354">
            <v>650</v>
          </cell>
          <cell r="B354">
            <v>540</v>
          </cell>
          <cell r="C354">
            <v>1</v>
          </cell>
        </row>
        <row r="355">
          <cell r="A355">
            <v>650</v>
          </cell>
          <cell r="B355">
            <v>630</v>
          </cell>
          <cell r="C355">
            <v>1</v>
          </cell>
        </row>
        <row r="356">
          <cell r="A356">
            <v>650</v>
          </cell>
          <cell r="B356">
            <v>680</v>
          </cell>
          <cell r="C356">
            <v>1</v>
          </cell>
        </row>
        <row r="357">
          <cell r="A357">
            <v>650</v>
          </cell>
          <cell r="B357">
            <v>700</v>
          </cell>
          <cell r="C357">
            <v>1</v>
          </cell>
        </row>
        <row r="358">
          <cell r="A358">
            <v>650</v>
          </cell>
          <cell r="B358">
            <v>760</v>
          </cell>
          <cell r="C358">
            <v>1</v>
          </cell>
        </row>
        <row r="359">
          <cell r="A359">
            <v>660</v>
          </cell>
          <cell r="B359">
            <v>540</v>
          </cell>
          <cell r="C359">
            <v>1</v>
          </cell>
        </row>
        <row r="360">
          <cell r="A360">
            <v>660</v>
          </cell>
          <cell r="B360">
            <v>590</v>
          </cell>
          <cell r="C360">
            <v>1</v>
          </cell>
        </row>
        <row r="361">
          <cell r="A361">
            <v>660</v>
          </cell>
          <cell r="B361">
            <v>600</v>
          </cell>
          <cell r="C361">
            <v>1</v>
          </cell>
        </row>
        <row r="362">
          <cell r="A362">
            <v>660</v>
          </cell>
          <cell r="B362">
            <v>640</v>
          </cell>
          <cell r="C362">
            <v>1</v>
          </cell>
        </row>
        <row r="363">
          <cell r="A363">
            <v>660</v>
          </cell>
          <cell r="B363">
            <v>660</v>
          </cell>
          <cell r="C363">
            <v>1</v>
          </cell>
        </row>
        <row r="364">
          <cell r="A364">
            <v>660</v>
          </cell>
          <cell r="B364">
            <v>690</v>
          </cell>
          <cell r="C364">
            <v>1</v>
          </cell>
        </row>
        <row r="365">
          <cell r="A365">
            <v>660</v>
          </cell>
          <cell r="B365">
            <v>720</v>
          </cell>
          <cell r="C365">
            <v>1</v>
          </cell>
        </row>
        <row r="366">
          <cell r="A366">
            <v>660</v>
          </cell>
          <cell r="B366">
            <v>730</v>
          </cell>
          <cell r="C366">
            <v>4</v>
          </cell>
        </row>
        <row r="367">
          <cell r="A367">
            <v>660</v>
          </cell>
          <cell r="B367">
            <v>750</v>
          </cell>
          <cell r="C367">
            <v>1</v>
          </cell>
        </row>
        <row r="368">
          <cell r="A368">
            <v>660</v>
          </cell>
          <cell r="B368">
            <v>780</v>
          </cell>
          <cell r="C368">
            <v>1</v>
          </cell>
        </row>
        <row r="369">
          <cell r="A369">
            <v>660</v>
          </cell>
          <cell r="B369">
            <v>800</v>
          </cell>
          <cell r="C369">
            <v>1</v>
          </cell>
        </row>
        <row r="370">
          <cell r="A370">
            <v>670</v>
          </cell>
          <cell r="B370">
            <v>600</v>
          </cell>
          <cell r="C370">
            <v>1</v>
          </cell>
        </row>
        <row r="371">
          <cell r="A371">
            <v>670</v>
          </cell>
          <cell r="B371">
            <v>670</v>
          </cell>
          <cell r="C371">
            <v>2</v>
          </cell>
        </row>
        <row r="372">
          <cell r="A372">
            <v>670</v>
          </cell>
          <cell r="B372">
            <v>680</v>
          </cell>
          <cell r="C372">
            <v>1</v>
          </cell>
        </row>
        <row r="373">
          <cell r="A373">
            <v>670</v>
          </cell>
          <cell r="B373">
            <v>700</v>
          </cell>
          <cell r="C373">
            <v>1</v>
          </cell>
        </row>
        <row r="374">
          <cell r="A374">
            <v>680</v>
          </cell>
          <cell r="B374">
            <v>680</v>
          </cell>
          <cell r="C374">
            <v>1</v>
          </cell>
        </row>
        <row r="375">
          <cell r="A375">
            <v>680</v>
          </cell>
          <cell r="B375">
            <v>710</v>
          </cell>
          <cell r="C375">
            <v>1</v>
          </cell>
        </row>
        <row r="376">
          <cell r="A376">
            <v>680</v>
          </cell>
          <cell r="B376">
            <v>720</v>
          </cell>
          <cell r="C376">
            <v>1</v>
          </cell>
        </row>
        <row r="377">
          <cell r="A377">
            <v>680</v>
          </cell>
          <cell r="B377">
            <v>740</v>
          </cell>
          <cell r="C377">
            <v>1</v>
          </cell>
        </row>
        <row r="378">
          <cell r="A378">
            <v>680</v>
          </cell>
          <cell r="B378">
            <v>760</v>
          </cell>
          <cell r="C378">
            <v>1</v>
          </cell>
        </row>
        <row r="379">
          <cell r="A379">
            <v>690</v>
          </cell>
          <cell r="B379">
            <v>540</v>
          </cell>
          <cell r="C379">
            <v>1</v>
          </cell>
        </row>
        <row r="380">
          <cell r="A380">
            <v>690</v>
          </cell>
          <cell r="B380">
            <v>670</v>
          </cell>
          <cell r="C380">
            <v>1</v>
          </cell>
        </row>
        <row r="381">
          <cell r="A381">
            <v>690</v>
          </cell>
          <cell r="B381">
            <v>770</v>
          </cell>
          <cell r="C381">
            <v>1</v>
          </cell>
        </row>
        <row r="382">
          <cell r="A382">
            <v>700</v>
          </cell>
          <cell r="B382">
            <v>660</v>
          </cell>
          <cell r="C382">
            <v>1</v>
          </cell>
        </row>
        <row r="383">
          <cell r="A383">
            <v>700</v>
          </cell>
          <cell r="B383">
            <v>710</v>
          </cell>
          <cell r="C383">
            <v>1</v>
          </cell>
        </row>
        <row r="384">
          <cell r="A384">
            <v>700</v>
          </cell>
          <cell r="B384">
            <v>730</v>
          </cell>
          <cell r="C384">
            <v>1</v>
          </cell>
        </row>
        <row r="385">
          <cell r="A385">
            <v>720</v>
          </cell>
          <cell r="B385">
            <v>580</v>
          </cell>
          <cell r="C385">
            <v>1</v>
          </cell>
        </row>
        <row r="386">
          <cell r="A386">
            <v>720</v>
          </cell>
          <cell r="B386">
            <v>630</v>
          </cell>
          <cell r="C386">
            <v>1</v>
          </cell>
        </row>
        <row r="387">
          <cell r="A387">
            <v>720</v>
          </cell>
          <cell r="B387">
            <v>700</v>
          </cell>
          <cell r="C387">
            <v>1</v>
          </cell>
        </row>
        <row r="388">
          <cell r="A388">
            <v>720</v>
          </cell>
          <cell r="B388">
            <v>730</v>
          </cell>
          <cell r="C388">
            <v>1</v>
          </cell>
        </row>
        <row r="389">
          <cell r="A389">
            <v>720</v>
          </cell>
          <cell r="B389">
            <v>760</v>
          </cell>
          <cell r="C389">
            <v>1</v>
          </cell>
        </row>
        <row r="390">
          <cell r="A390">
            <v>730</v>
          </cell>
          <cell r="B390">
            <v>610</v>
          </cell>
          <cell r="C390">
            <v>1</v>
          </cell>
        </row>
        <row r="391">
          <cell r="A391">
            <v>730</v>
          </cell>
          <cell r="B391">
            <v>680</v>
          </cell>
          <cell r="C391">
            <v>1</v>
          </cell>
        </row>
        <row r="392">
          <cell r="A392">
            <v>740</v>
          </cell>
          <cell r="B392">
            <v>530</v>
          </cell>
          <cell r="C392">
            <v>1</v>
          </cell>
        </row>
        <row r="393">
          <cell r="A393">
            <v>740</v>
          </cell>
          <cell r="B393">
            <v>780</v>
          </cell>
          <cell r="C393">
            <v>1</v>
          </cell>
        </row>
        <row r="394">
          <cell r="A394">
            <v>780</v>
          </cell>
          <cell r="B394">
            <v>800</v>
          </cell>
          <cell r="C394">
            <v>1</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Verbal">
      <sharedItems containsSemiMixedTypes="0" containsString="0" containsMixedTypes="0" containsNumber="1" containsInteger="1" count="44">
        <n v="300"/>
        <n v="320"/>
        <n v="330"/>
        <n v="340"/>
        <n v="350"/>
        <n v="360"/>
        <n v="370"/>
        <n v="380"/>
        <n v="390"/>
        <n v="400"/>
        <n v="410"/>
        <n v="420"/>
        <n v="430"/>
        <n v="440"/>
        <n v="450"/>
        <n v="460"/>
        <n v="470"/>
        <n v="480"/>
        <n v="490"/>
        <n v="500"/>
        <n v="510"/>
        <n v="520"/>
        <n v="530"/>
        <n v="540"/>
        <n v="550"/>
        <n v="560"/>
        <n v="570"/>
        <n v="580"/>
        <n v="590"/>
        <n v="600"/>
        <n v="610"/>
        <n v="620"/>
        <n v="630"/>
        <n v="640"/>
        <n v="650"/>
        <n v="660"/>
        <n v="670"/>
        <n v="680"/>
        <n v="690"/>
        <n v="700"/>
        <n v="720"/>
        <n v="730"/>
        <n v="740"/>
        <n v="780"/>
      </sharedItems>
    </cacheField>
    <cacheField name="Math">
      <sharedItems containsSemiMixedTypes="0" containsString="0" containsMixedTypes="0" containsNumber="1" containsInteger="1" count="42">
        <n v="610"/>
        <n v="380"/>
        <n v="450"/>
        <n v="560"/>
        <n v="460"/>
        <n v="500"/>
        <n v="580"/>
        <n v="650"/>
        <n v="480"/>
        <n v="510"/>
        <n v="530"/>
        <n v="590"/>
        <n v="600"/>
        <n v="700"/>
        <n v="440"/>
        <n v="490"/>
        <n v="520"/>
        <n v="550"/>
        <n v="660"/>
        <n v="740"/>
        <n v="370"/>
        <n v="420"/>
        <n v="470"/>
        <n v="430"/>
        <n v="540"/>
        <n v="570"/>
        <n v="620"/>
        <n v="630"/>
        <n v="640"/>
        <n v="690"/>
        <n v="680"/>
        <n v="390"/>
        <n v="670"/>
        <n v="710"/>
        <n v="350"/>
        <n v="750"/>
        <n v="720"/>
        <n v="730"/>
        <n v="760"/>
        <n v="780"/>
        <n v="800"/>
        <n v="770"/>
      </sharedItems>
    </cacheField>
    <cacheField name="Freq">
      <sharedItems containsSemiMixedTypes="0" containsString="0" containsMixedTypes="0" containsNumber="1" containsInteger="1" count="6">
        <n v="1"/>
        <n v="4"/>
        <n v="3"/>
        <n v="2"/>
        <n v="5"/>
        <n v="6"/>
      </sharedItems>
    </cacheField>
    <cacheField name="Verbal2">
      <sharedItems containsMixedTypes="0" count="5">
        <s v="Group1"/>
        <s v="Group2"/>
        <s v="Group3"/>
        <s v="Group4"/>
        <s v="Group5"/>
      </sharedItems>
    </cacheField>
    <cacheField name="Math2">
      <sharedItems containsMixedTypes="0" count="5">
        <s v="Group1"/>
        <s v="Group2"/>
        <s v="Group3"/>
        <s v="Group4"/>
        <s v="Group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0" preserveFormatting="1" useAutoFormatting="1" subtotalHiddenItems="1" itemPrintTitles="1" compactData="0" updatedVersion="2" indent="0" showMemberPropertyTips="1">
  <location ref="N1:U9" firstHeaderRow="1" firstDataRow="3" firstDataCol="2"/>
  <pivotFields count="5">
    <pivotField axis="axisRow" compact="0" outline="0" subtotalTop="0"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axis="axisCol" compact="0" outline="0" subtotalTop="0" showAll="0">
      <items count="43">
        <item x="34"/>
        <item x="20"/>
        <item x="1"/>
        <item x="31"/>
        <item x="21"/>
        <item x="23"/>
        <item x="14"/>
        <item x="2"/>
        <item x="4"/>
        <item x="22"/>
        <item x="8"/>
        <item x="15"/>
        <item x="5"/>
        <item x="9"/>
        <item x="16"/>
        <item x="10"/>
        <item x="24"/>
        <item x="17"/>
        <item x="3"/>
        <item x="25"/>
        <item x="6"/>
        <item x="11"/>
        <item x="12"/>
        <item x="0"/>
        <item x="26"/>
        <item x="27"/>
        <item x="28"/>
        <item x="7"/>
        <item x="18"/>
        <item x="32"/>
        <item x="30"/>
        <item x="29"/>
        <item x="13"/>
        <item x="33"/>
        <item x="36"/>
        <item x="37"/>
        <item x="19"/>
        <item x="35"/>
        <item x="38"/>
        <item x="41"/>
        <item x="39"/>
        <item x="40"/>
        <item t="default"/>
      </items>
    </pivotField>
    <pivotField dataField="1" compact="0" outline="0" subtotalTop="0" showAll="0"/>
    <pivotField axis="axisRow" compact="0" outline="0" subtotalTop="0" showAll="0" name="Verbal Grouped" defaultSubtotal="0">
      <items count="5">
        <item n="399 and below" sd="0" x="0"/>
        <item n="400-499" sd="0" x="1"/>
        <item n="500-599" sd="0" x="2"/>
        <item n="600-699" sd="0" x="3"/>
        <item n="700 and above" sd="0" x="4"/>
      </items>
    </pivotField>
    <pivotField axis="axisCol" compact="0" outline="0" subtotalTop="0" showAll="0" name="Math Grouped" defaultSubtotal="0">
      <items count="5">
        <item n="399 and below" sd="0" x="0"/>
        <item n="400-499" sd="0" x="1"/>
        <item n="500-599" sd="0" x="2"/>
        <item n="600-699" sd="0" x="3"/>
        <item n="700 and above" sd="0" x="4"/>
      </items>
    </pivotField>
  </pivotFields>
  <rowFields count="2">
    <field x="3"/>
    <field x="0"/>
  </rowFields>
  <rowItems count="6">
    <i>
      <x/>
    </i>
    <i>
      <x v="1"/>
    </i>
    <i>
      <x v="2"/>
    </i>
    <i>
      <x v="3"/>
    </i>
    <i>
      <x v="4"/>
    </i>
    <i t="grand">
      <x/>
    </i>
  </rowItems>
  <colFields count="2">
    <field x="4"/>
    <field x="1"/>
  </colFields>
  <colItems count="6">
    <i>
      <x/>
    </i>
    <i>
      <x v="1"/>
    </i>
    <i>
      <x v="2"/>
    </i>
    <i>
      <x v="3"/>
    </i>
    <i>
      <x v="4"/>
    </i>
    <i t="grand">
      <x/>
    </i>
  </colItems>
  <dataFields count="1">
    <dataField name="Sum of Freq"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hyperlink" Target="http://datacentre2.chass.utoronto.ca/pwt56/docs/country.html" TargetMode="External" /><Relationship Id="rId2"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C17"/>
  <sheetViews>
    <sheetView showGridLines="0" tabSelected="1" workbookViewId="0" topLeftCell="A1">
      <selection activeCell="A3" sqref="A3"/>
    </sheetView>
  </sheetViews>
  <sheetFormatPr defaultColWidth="9.140625" defaultRowHeight="12.75"/>
  <cols>
    <col min="1" max="1" width="6.7109375" style="0" customWidth="1"/>
  </cols>
  <sheetData>
    <row r="1" ht="12.75">
      <c r="A1" s="29" t="s">
        <v>327</v>
      </c>
    </row>
    <row r="2" ht="12.75">
      <c r="A2" s="111" t="s">
        <v>336</v>
      </c>
    </row>
    <row r="3" ht="12.75">
      <c r="A3" s="29"/>
    </row>
    <row r="4" ht="12.75">
      <c r="A4" t="s">
        <v>320</v>
      </c>
    </row>
    <row r="5" ht="12.75">
      <c r="B5" t="s">
        <v>321</v>
      </c>
    </row>
    <row r="6" ht="12.75">
      <c r="B6" t="s">
        <v>322</v>
      </c>
    </row>
    <row r="8" ht="12.75">
      <c r="A8" t="s">
        <v>325</v>
      </c>
    </row>
    <row r="9" ht="12.75">
      <c r="B9" t="s">
        <v>323</v>
      </c>
    </row>
    <row r="10" ht="12.75">
      <c r="B10" t="s">
        <v>324</v>
      </c>
    </row>
    <row r="11" ht="12.75">
      <c r="B11" t="s">
        <v>328</v>
      </c>
    </row>
    <row r="12" ht="12.75">
      <c r="B12" t="s">
        <v>338</v>
      </c>
    </row>
    <row r="13" ht="12.75">
      <c r="B13" t="s">
        <v>326</v>
      </c>
    </row>
    <row r="14" ht="12.75">
      <c r="B14" t="s">
        <v>334</v>
      </c>
    </row>
    <row r="15" ht="12.75">
      <c r="C15" t="s">
        <v>335</v>
      </c>
    </row>
    <row r="17" ht="12.75">
      <c r="A17" t="s">
        <v>330</v>
      </c>
    </row>
  </sheetData>
  <printOptions/>
  <pageMargins left="0.75" right="0.75" top="1" bottom="1" header="0.5" footer="0.5"/>
  <pageSetup horizontalDpi="96" verticalDpi="96" orientation="portrait" r:id="rId1"/>
</worksheet>
</file>

<file path=xl/worksheets/sheet10.xml><?xml version="1.0" encoding="utf-8"?>
<worksheet xmlns="http://schemas.openxmlformats.org/spreadsheetml/2006/main" xmlns:r="http://schemas.openxmlformats.org/officeDocument/2006/relationships">
  <sheetPr codeName="Sheet12"/>
  <dimension ref="A1:K19"/>
  <sheetViews>
    <sheetView showGridLines="0" workbookViewId="0" topLeftCell="A1">
      <selection activeCell="A4" sqref="A4"/>
    </sheetView>
  </sheetViews>
  <sheetFormatPr defaultColWidth="9.140625" defaultRowHeight="12.75"/>
  <cols>
    <col min="2" max="2" width="15.00390625" style="0" customWidth="1"/>
    <col min="4" max="4" width="12.28125" style="0" customWidth="1"/>
    <col min="5" max="5" width="14.421875" style="0" customWidth="1"/>
  </cols>
  <sheetData>
    <row r="1" ht="12.75">
      <c r="A1" t="s">
        <v>6</v>
      </c>
    </row>
    <row r="2" ht="12.75">
      <c r="A2" t="s">
        <v>162</v>
      </c>
    </row>
    <row r="3" ht="12.75">
      <c r="A3" t="s">
        <v>159</v>
      </c>
    </row>
    <row r="4" ht="13.5" thickBot="1"/>
    <row r="5" spans="1:11" ht="13.5" thickBot="1">
      <c r="A5" s="85" t="s">
        <v>165</v>
      </c>
      <c r="B5" s="86"/>
      <c r="C5" s="96" t="s">
        <v>164</v>
      </c>
      <c r="D5" s="97"/>
      <c r="E5" s="87" t="s">
        <v>163</v>
      </c>
      <c r="J5" s="19">
        <f>AVERAGE(A7:A16)</f>
        <v>5.5</v>
      </c>
      <c r="K5" s="60">
        <f>MIN(B7:B16)</f>
        <v>-1.6655849321978167</v>
      </c>
    </row>
    <row r="6" spans="1:11" ht="12.75">
      <c r="A6" s="76" t="s">
        <v>155</v>
      </c>
      <c r="B6" s="91" t="s">
        <v>156</v>
      </c>
      <c r="C6" s="64" t="s">
        <v>160</v>
      </c>
      <c r="D6" s="65" t="s">
        <v>161</v>
      </c>
      <c r="E6" s="94" t="s">
        <v>7</v>
      </c>
      <c r="J6" s="19">
        <f>AVERAGE(A7:A16)</f>
        <v>5.5</v>
      </c>
      <c r="K6" s="60">
        <f>MAX(B7:B16)</f>
        <v>2</v>
      </c>
    </row>
    <row r="7" spans="1:11" ht="12.75">
      <c r="A7" s="64">
        <v>1</v>
      </c>
      <c r="B7" s="92">
        <v>2</v>
      </c>
      <c r="C7" s="98">
        <f>(A7-AVERAGE(A$7:A$16))/STDEVP(A$7:A$16)</f>
        <v>-1.5666989036012806</v>
      </c>
      <c r="D7" s="88">
        <f>(B7-AVERAGE(B$7:B$16))/STDEVP(B$7:B$16)</f>
        <v>1.886179060490185</v>
      </c>
      <c r="E7" s="95">
        <f aca="true" t="shared" si="0" ref="E7:E16">C7*D7</f>
        <v>-2.9550746660656664</v>
      </c>
      <c r="J7" s="19">
        <f>MIN(A7:A16)</f>
        <v>1</v>
      </c>
      <c r="K7" s="60">
        <f>AVERAGE(B7:B16)</f>
        <v>0.20954401002672968</v>
      </c>
    </row>
    <row r="8" spans="1:11" ht="12.75">
      <c r="A8" s="64">
        <v>2</v>
      </c>
      <c r="B8" s="92">
        <v>0.34092408895958215</v>
      </c>
      <c r="C8" s="98">
        <f aca="true" t="shared" si="1" ref="C8:C16">(A8-AVERAGE(A$7:A$16))/STDEVP(A$7:A$16)</f>
        <v>-1.2185435916898848</v>
      </c>
      <c r="D8" s="88">
        <f aca="true" t="shared" si="2" ref="D8:D16">(B8-AVERAGE(B$7:B$16))/STDEVP(B$7:B$16)</f>
        <v>0.1384040463638503</v>
      </c>
      <c r="E8" s="95">
        <f t="shared" si="0"/>
        <v>-0.1686513637606195</v>
      </c>
      <c r="J8" s="19">
        <f>MAX(A7:A16)</f>
        <v>10</v>
      </c>
      <c r="K8" s="60">
        <f>K7</f>
        <v>0.20954401002672968</v>
      </c>
    </row>
    <row r="9" spans="1:5" ht="12.75">
      <c r="A9" s="64">
        <v>3</v>
      </c>
      <c r="B9" s="92">
        <v>0.7521657607867382</v>
      </c>
      <c r="C9" s="98">
        <f t="shared" si="1"/>
        <v>-0.8703882797784892</v>
      </c>
      <c r="D9" s="88">
        <f t="shared" si="2"/>
        <v>0.571631913759205</v>
      </c>
      <c r="E9" s="95">
        <f t="shared" si="0"/>
        <v>-0.4975417180833601</v>
      </c>
    </row>
    <row r="10" spans="1:5" ht="12.75">
      <c r="A10" s="64">
        <v>4</v>
      </c>
      <c r="B10" s="92">
        <v>-0.26331463232054375</v>
      </c>
      <c r="C10" s="98">
        <f t="shared" si="1"/>
        <v>-0.5222329678670935</v>
      </c>
      <c r="D10" s="88">
        <f t="shared" si="2"/>
        <v>-0.49813906332350544</v>
      </c>
      <c r="E10" s="95">
        <f t="shared" si="0"/>
        <v>0.2601446414499683</v>
      </c>
    </row>
    <row r="11" spans="1:5" ht="12.75">
      <c r="A11" s="64">
        <v>5</v>
      </c>
      <c r="B11" s="92">
        <v>-0.38548250813619234</v>
      </c>
      <c r="C11" s="98">
        <f t="shared" si="1"/>
        <v>-0.17407765595569785</v>
      </c>
      <c r="D11" s="88">
        <f t="shared" si="2"/>
        <v>-0.6268383949566061</v>
      </c>
      <c r="E11" s="95">
        <f t="shared" si="0"/>
        <v>0.10911855845707792</v>
      </c>
    </row>
    <row r="12" spans="1:5" ht="12.75">
      <c r="A12" s="64">
        <v>6</v>
      </c>
      <c r="B12" s="92">
        <v>-0.32565822039032355</v>
      </c>
      <c r="C12" s="98">
        <f t="shared" si="1"/>
        <v>0.17407765595569785</v>
      </c>
      <c r="D12" s="88">
        <f t="shared" si="2"/>
        <v>-0.5638157239236913</v>
      </c>
      <c r="E12" s="95">
        <f t="shared" si="0"/>
        <v>-0.09814771961160106</v>
      </c>
    </row>
    <row r="13" spans="1:5" ht="12.75">
      <c r="A13" s="64">
        <v>7</v>
      </c>
      <c r="B13" s="92">
        <v>0.5411607162386645</v>
      </c>
      <c r="C13" s="98">
        <f t="shared" si="1"/>
        <v>0.5222329678670935</v>
      </c>
      <c r="D13" s="88">
        <f t="shared" si="2"/>
        <v>0.3493459157155908</v>
      </c>
      <c r="E13" s="95">
        <f t="shared" si="0"/>
        <v>0.18243995437640048</v>
      </c>
    </row>
    <row r="14" spans="1:5" ht="12.75">
      <c r="A14" s="64">
        <v>8</v>
      </c>
      <c r="B14" s="92">
        <v>-0.07006974556134082</v>
      </c>
      <c r="C14" s="98">
        <f t="shared" si="1"/>
        <v>0.8703882797784892</v>
      </c>
      <c r="D14" s="88">
        <f t="shared" si="2"/>
        <v>-0.2945627336101752</v>
      </c>
      <c r="E14" s="95">
        <f t="shared" si="0"/>
        <v>-0.2563839509938098</v>
      </c>
    </row>
    <row r="15" spans="1:5" ht="12.75">
      <c r="A15" s="64">
        <v>9</v>
      </c>
      <c r="B15" s="92">
        <v>1.171299572888529</v>
      </c>
      <c r="C15" s="98">
        <f t="shared" si="1"/>
        <v>1.2185435916898848</v>
      </c>
      <c r="D15" s="88">
        <f t="shared" si="2"/>
        <v>1.0131738585805503</v>
      </c>
      <c r="E15" s="95">
        <f t="shared" si="0"/>
        <v>1.2345965126410432</v>
      </c>
    </row>
    <row r="16" spans="1:5" ht="13.5" thickBot="1">
      <c r="A16" s="89">
        <v>10</v>
      </c>
      <c r="B16" s="93">
        <v>-1.6655849321978167</v>
      </c>
      <c r="C16" s="98">
        <f t="shared" si="1"/>
        <v>1.5666989036012806</v>
      </c>
      <c r="D16" s="88">
        <f t="shared" si="2"/>
        <v>-1.975378879095403</v>
      </c>
      <c r="E16" s="99">
        <f t="shared" si="0"/>
        <v>-3.0948239240758944</v>
      </c>
    </row>
    <row r="17" spans="2:6" ht="13.5" thickBot="1">
      <c r="B17" s="53"/>
      <c r="C17" s="190" t="s">
        <v>317</v>
      </c>
      <c r="D17" s="191"/>
      <c r="E17" s="100">
        <f>AVERAGE(E7:E16)</f>
        <v>-0.5284323675666461</v>
      </c>
      <c r="F17" s="28" t="s">
        <v>166</v>
      </c>
    </row>
    <row r="18" ht="12.75">
      <c r="D18" s="61"/>
    </row>
    <row r="19" spans="2:5" ht="12.75">
      <c r="B19" s="29" t="s">
        <v>167</v>
      </c>
      <c r="E19">
        <f>CORREL(A7:A16,B7:B16)</f>
        <v>-0.5284323675666461</v>
      </c>
    </row>
  </sheetData>
  <mergeCells count="1">
    <mergeCell ref="C17:D17"/>
  </mergeCells>
  <printOptions/>
  <pageMargins left="0.75" right="0.75" top="1" bottom="1" header="0.5" footer="0.5"/>
  <pageSetup orientation="landscape" paperSize="9"/>
  <drawing r:id="rId1"/>
</worksheet>
</file>

<file path=xl/worksheets/sheet11.xml><?xml version="1.0" encoding="utf-8"?>
<worksheet xmlns="http://schemas.openxmlformats.org/spreadsheetml/2006/main" xmlns:r="http://schemas.openxmlformats.org/officeDocument/2006/relationships">
  <sheetPr codeName="Sheet2"/>
  <dimension ref="A1:M46"/>
  <sheetViews>
    <sheetView showGridLines="0" workbookViewId="0" topLeftCell="A1">
      <selection activeCell="A1" sqref="A1"/>
    </sheetView>
  </sheetViews>
  <sheetFormatPr defaultColWidth="9.140625" defaultRowHeight="12.75"/>
  <cols>
    <col min="1" max="1" width="9.140625" style="2" customWidth="1"/>
    <col min="2" max="2" width="12.421875" style="2" customWidth="1"/>
    <col min="3" max="3" width="14.7109375" style="2" customWidth="1"/>
    <col min="5" max="7" width="9.28125" style="0" customWidth="1"/>
  </cols>
  <sheetData>
    <row r="1" spans="1:13" ht="15.75">
      <c r="A1" s="112" t="s">
        <v>337</v>
      </c>
      <c r="L1" s="161" t="s">
        <v>367</v>
      </c>
      <c r="M1" s="53">
        <f>-I32/H32</f>
        <v>-0.6373114710395865</v>
      </c>
    </row>
    <row r="2" spans="1:13" ht="15.75">
      <c r="A2" s="162"/>
      <c r="B2" s="192" t="s">
        <v>366</v>
      </c>
      <c r="C2" s="192"/>
      <c r="L2" t="s">
        <v>368</v>
      </c>
      <c r="M2" s="53">
        <f>I31-M1*H31</f>
        <v>58.651481213865964</v>
      </c>
    </row>
    <row r="3" spans="1:13" ht="12.75">
      <c r="A3" s="164" t="s">
        <v>218</v>
      </c>
      <c r="B3" s="164" t="s">
        <v>364</v>
      </c>
      <c r="C3" s="164" t="s">
        <v>365</v>
      </c>
      <c r="M3" s="193" t="s">
        <v>254</v>
      </c>
    </row>
    <row r="4" spans="1:13" ht="12.75">
      <c r="A4" s="2">
        <v>1950</v>
      </c>
      <c r="B4" s="2">
        <v>70.7</v>
      </c>
      <c r="C4" s="2">
        <v>11.8</v>
      </c>
      <c r="M4" s="53">
        <f>$M$2+$M$1*B4</f>
        <v>13.593560211367198</v>
      </c>
    </row>
    <row r="5" spans="1:13" ht="12.75">
      <c r="A5" s="2">
        <v>1951</v>
      </c>
      <c r="B5" s="2">
        <v>71.3</v>
      </c>
      <c r="C5" s="2">
        <v>12.6</v>
      </c>
      <c r="M5" s="53">
        <f aca="true" t="shared" si="0" ref="M5:M46">$M$2+$M$1*B5</f>
        <v>13.211173328743449</v>
      </c>
    </row>
    <row r="6" spans="1:13" ht="12.75">
      <c r="A6" s="2">
        <v>1952</v>
      </c>
      <c r="B6" s="2">
        <v>71.9</v>
      </c>
      <c r="C6" s="2">
        <v>14.4</v>
      </c>
      <c r="M6" s="53">
        <f t="shared" si="0"/>
        <v>12.828786446119686</v>
      </c>
    </row>
    <row r="7" spans="1:13" ht="12.75">
      <c r="A7" s="2">
        <v>1953</v>
      </c>
      <c r="B7" s="2">
        <v>76.3</v>
      </c>
      <c r="C7" s="2">
        <v>13.5</v>
      </c>
      <c r="M7" s="53">
        <f t="shared" si="0"/>
        <v>10.024615973545515</v>
      </c>
    </row>
    <row r="8" spans="1:13" ht="12.75">
      <c r="A8" s="2">
        <v>1954</v>
      </c>
      <c r="B8" s="2">
        <v>76.5</v>
      </c>
      <c r="C8" s="2">
        <v>12.2</v>
      </c>
      <c r="M8" s="53">
        <f t="shared" si="0"/>
        <v>9.897153679337592</v>
      </c>
    </row>
    <row r="9" spans="1:13" ht="12.75">
      <c r="A9" s="2">
        <v>1955</v>
      </c>
      <c r="B9" s="2">
        <v>75.2</v>
      </c>
      <c r="C9" s="2">
        <v>12.6</v>
      </c>
      <c r="M9" s="53">
        <f t="shared" si="0"/>
        <v>10.725658591689054</v>
      </c>
    </row>
    <row r="10" spans="1:13" ht="12.75">
      <c r="A10" s="2">
        <v>1956</v>
      </c>
      <c r="B10" s="2">
        <v>73.8</v>
      </c>
      <c r="C10" s="2">
        <v>13.9</v>
      </c>
      <c r="M10" s="53">
        <f t="shared" si="0"/>
        <v>11.617894651144482</v>
      </c>
    </row>
    <row r="11" spans="1:13" ht="12.75">
      <c r="A11" s="2">
        <v>1957</v>
      </c>
      <c r="B11" s="2">
        <v>73.3</v>
      </c>
      <c r="C11" s="2">
        <v>14.6</v>
      </c>
      <c r="M11" s="53">
        <f t="shared" si="0"/>
        <v>11.936550386664273</v>
      </c>
    </row>
    <row r="12" spans="1:13" ht="12.75">
      <c r="A12" s="2">
        <v>1958</v>
      </c>
      <c r="B12" s="2">
        <v>74.2</v>
      </c>
      <c r="C12" s="2">
        <v>11.5</v>
      </c>
      <c r="M12" s="53">
        <f t="shared" si="0"/>
        <v>11.362970062728643</v>
      </c>
    </row>
    <row r="13" spans="1:13" ht="12.75">
      <c r="A13" s="2">
        <v>1959</v>
      </c>
      <c r="B13" s="2">
        <v>71.3</v>
      </c>
      <c r="C13" s="2">
        <v>14.2</v>
      </c>
      <c r="M13" s="53">
        <f t="shared" si="0"/>
        <v>13.211173328743449</v>
      </c>
    </row>
    <row r="14" spans="1:13" ht="12.75">
      <c r="A14" s="2">
        <v>1960</v>
      </c>
      <c r="B14" s="2">
        <v>71.7</v>
      </c>
      <c r="C14" s="2">
        <v>12.6</v>
      </c>
      <c r="M14" s="53">
        <f t="shared" si="0"/>
        <v>12.95624874032761</v>
      </c>
    </row>
    <row r="15" spans="1:13" ht="12.75">
      <c r="A15" s="2">
        <v>1961</v>
      </c>
      <c r="B15" s="2">
        <v>70.4</v>
      </c>
      <c r="C15" s="2">
        <v>12.8</v>
      </c>
      <c r="M15" s="53">
        <f t="shared" si="0"/>
        <v>13.784753652679072</v>
      </c>
    </row>
    <row r="16" spans="1:13" ht="12.75">
      <c r="A16" s="2">
        <v>1962</v>
      </c>
      <c r="B16" s="2">
        <v>69.2</v>
      </c>
      <c r="C16" s="2">
        <v>14.3</v>
      </c>
      <c r="M16" s="53">
        <f t="shared" si="0"/>
        <v>14.549527417926576</v>
      </c>
    </row>
    <row r="17" spans="1:13" ht="12.75">
      <c r="A17" s="2">
        <v>1963</v>
      </c>
      <c r="B17" s="2">
        <v>68.1</v>
      </c>
      <c r="C17" s="2">
        <v>15.7</v>
      </c>
      <c r="M17" s="53">
        <f t="shared" si="0"/>
        <v>15.250570036070123</v>
      </c>
    </row>
    <row r="18" spans="1:13" ht="12.75">
      <c r="A18" s="2">
        <v>1964</v>
      </c>
      <c r="B18" s="2">
        <v>71.4</v>
      </c>
      <c r="C18" s="2">
        <v>11.6</v>
      </c>
      <c r="M18" s="53">
        <f t="shared" si="0"/>
        <v>13.147442181639484</v>
      </c>
    </row>
    <row r="19" spans="1:13" ht="12.75">
      <c r="A19" s="2">
        <v>1965</v>
      </c>
      <c r="B19" s="2">
        <v>67.9</v>
      </c>
      <c r="C19" s="2">
        <v>17.6</v>
      </c>
      <c r="M19" s="53">
        <f t="shared" si="0"/>
        <v>15.378032330278039</v>
      </c>
    </row>
    <row r="20" spans="1:13" ht="12.75">
      <c r="A20" s="2">
        <v>1966</v>
      </c>
      <c r="B20" s="2">
        <v>70.1</v>
      </c>
      <c r="C20" s="2">
        <v>13.7</v>
      </c>
      <c r="M20" s="53">
        <f t="shared" si="0"/>
        <v>13.975947093990953</v>
      </c>
    </row>
    <row r="21" spans="1:13" ht="12.75">
      <c r="A21" s="2">
        <v>1967</v>
      </c>
      <c r="B21" s="2">
        <v>70.4</v>
      </c>
      <c r="C21" s="2">
        <v>14</v>
      </c>
      <c r="M21" s="53">
        <f t="shared" si="0"/>
        <v>13.784753652679072</v>
      </c>
    </row>
    <row r="22" spans="1:13" ht="12.75">
      <c r="A22" s="2">
        <v>1968</v>
      </c>
      <c r="B22" s="2">
        <v>70.8</v>
      </c>
      <c r="C22" s="2">
        <v>13</v>
      </c>
      <c r="M22" s="53">
        <f t="shared" si="0"/>
        <v>13.52982906426324</v>
      </c>
    </row>
    <row r="23" spans="1:13" ht="12.75">
      <c r="A23" s="2">
        <v>1969</v>
      </c>
      <c r="B23" s="2">
        <v>69.9</v>
      </c>
      <c r="C23" s="2">
        <v>14.2</v>
      </c>
      <c r="M23" s="53">
        <f t="shared" si="0"/>
        <v>14.103409388198862</v>
      </c>
    </row>
    <row r="24" spans="1:13" ht="12.75">
      <c r="A24" s="2">
        <v>1970</v>
      </c>
      <c r="B24" s="2">
        <v>69.6</v>
      </c>
      <c r="C24" s="2">
        <v>14.8</v>
      </c>
      <c r="M24" s="53">
        <f t="shared" si="0"/>
        <v>14.294602829510744</v>
      </c>
    </row>
    <row r="25" spans="1:13" ht="12.75">
      <c r="A25" s="2">
        <v>1971</v>
      </c>
      <c r="B25" s="2">
        <v>66.8</v>
      </c>
      <c r="C25" s="2">
        <v>17.4</v>
      </c>
      <c r="M25" s="53">
        <f t="shared" si="0"/>
        <v>16.079074948421585</v>
      </c>
    </row>
    <row r="26" spans="1:13" ht="12.75">
      <c r="A26" s="2">
        <v>1972</v>
      </c>
      <c r="B26" s="2">
        <v>66.8</v>
      </c>
      <c r="C26" s="2">
        <v>15.1</v>
      </c>
      <c r="M26" s="53">
        <f t="shared" si="0"/>
        <v>16.079074948421585</v>
      </c>
    </row>
    <row r="27" spans="1:13" ht="12.75">
      <c r="A27" s="2">
        <v>1973</v>
      </c>
      <c r="B27" s="2">
        <v>65.1</v>
      </c>
      <c r="C27" s="2">
        <v>16.8</v>
      </c>
      <c r="M27" s="53">
        <f t="shared" si="0"/>
        <v>17.162504449188887</v>
      </c>
    </row>
    <row r="28" spans="1:13" ht="12.75">
      <c r="A28" s="2">
        <v>1974</v>
      </c>
      <c r="B28" s="2">
        <v>64.5</v>
      </c>
      <c r="C28" s="2">
        <v>17.3</v>
      </c>
      <c r="M28" s="53">
        <f t="shared" si="0"/>
        <v>17.544891331812636</v>
      </c>
    </row>
    <row r="29" spans="1:13" ht="12.75">
      <c r="A29" s="2">
        <v>1975</v>
      </c>
      <c r="B29" s="2">
        <v>64.6</v>
      </c>
      <c r="C29" s="2">
        <v>15.4</v>
      </c>
      <c r="M29" s="53">
        <f t="shared" si="0"/>
        <v>17.481160184708678</v>
      </c>
    </row>
    <row r="30" spans="1:13" ht="12.75">
      <c r="A30" s="2">
        <v>1976</v>
      </c>
      <c r="B30" s="2">
        <v>62.7</v>
      </c>
      <c r="C30" s="2">
        <v>18.5</v>
      </c>
      <c r="F30" s="161"/>
      <c r="H30" s="164" t="s">
        <v>364</v>
      </c>
      <c r="I30" s="164" t="s">
        <v>365</v>
      </c>
      <c r="M30" s="53">
        <f t="shared" si="0"/>
        <v>18.69205197968389</v>
      </c>
    </row>
    <row r="31" spans="1:13" ht="12.75">
      <c r="A31" s="2">
        <v>1977</v>
      </c>
      <c r="B31" s="2">
        <v>63.5</v>
      </c>
      <c r="C31" s="2">
        <v>20.5</v>
      </c>
      <c r="F31" s="161"/>
      <c r="G31" s="161" t="s">
        <v>245</v>
      </c>
      <c r="H31" s="163">
        <f>AVERAGE(B4:B46)</f>
        <v>67.69767441860465</v>
      </c>
      <c r="I31" s="163">
        <f>AVERAGE(C4:C46)</f>
        <v>15.506976744186046</v>
      </c>
      <c r="M31" s="53">
        <f t="shared" si="0"/>
        <v>18.182202802852217</v>
      </c>
    </row>
    <row r="32" spans="1:13" ht="12.75">
      <c r="A32" s="2">
        <v>1978</v>
      </c>
      <c r="B32" s="2">
        <v>65.1</v>
      </c>
      <c r="C32" s="2">
        <v>19.2</v>
      </c>
      <c r="G32" s="161" t="s">
        <v>246</v>
      </c>
      <c r="H32" s="163">
        <f>STDEVP(B4:B46)</f>
        <v>4.274341421982115</v>
      </c>
      <c r="I32" s="163">
        <f>STDEVP(C4:C46)</f>
        <v>2.7240868193688597</v>
      </c>
      <c r="M32" s="53">
        <f t="shared" si="0"/>
        <v>17.162504449188887</v>
      </c>
    </row>
    <row r="33" spans="1:13" ht="12.75">
      <c r="A33" s="2">
        <v>1979</v>
      </c>
      <c r="B33" s="2">
        <v>63.5</v>
      </c>
      <c r="C33" s="2">
        <v>20</v>
      </c>
      <c r="G33" s="161" t="s">
        <v>259</v>
      </c>
      <c r="H33" s="163">
        <f>CORREL(B4:B46,C4:C46)</f>
        <v>-0.7028254095651478</v>
      </c>
      <c r="I33" s="163"/>
      <c r="M33" s="53">
        <f t="shared" si="0"/>
        <v>18.182202802852217</v>
      </c>
    </row>
    <row r="34" spans="1:13" ht="12.75">
      <c r="A34" s="2">
        <v>1980</v>
      </c>
      <c r="B34" s="2">
        <v>61.8</v>
      </c>
      <c r="C34" s="2">
        <v>21.4</v>
      </c>
      <c r="M34" s="53">
        <f t="shared" si="0"/>
        <v>19.26563230361952</v>
      </c>
    </row>
    <row r="35" spans="1:13" ht="12.75">
      <c r="A35" s="2">
        <v>1981</v>
      </c>
      <c r="B35" s="2">
        <v>63</v>
      </c>
      <c r="C35" s="2">
        <v>14</v>
      </c>
      <c r="M35" s="53">
        <f t="shared" si="0"/>
        <v>18.500858538372015</v>
      </c>
    </row>
    <row r="36" spans="1:13" ht="12.75">
      <c r="A36" s="2">
        <v>1982</v>
      </c>
      <c r="B36" s="2">
        <v>62.6</v>
      </c>
      <c r="C36" s="2">
        <v>11.3</v>
      </c>
      <c r="M36" s="53">
        <f t="shared" si="0"/>
        <v>18.755783126787847</v>
      </c>
    </row>
    <row r="37" spans="1:13" ht="12.75">
      <c r="A37" s="2">
        <v>1983</v>
      </c>
      <c r="B37" s="2">
        <v>62.9</v>
      </c>
      <c r="C37" s="2">
        <v>14.6</v>
      </c>
      <c r="E37" t="s">
        <v>370</v>
      </c>
      <c r="M37" s="53">
        <f t="shared" si="0"/>
        <v>18.564589685475973</v>
      </c>
    </row>
    <row r="38" spans="1:13" ht="12.75">
      <c r="A38" s="2">
        <v>1984</v>
      </c>
      <c r="B38" s="2">
        <v>63</v>
      </c>
      <c r="C38" s="2">
        <v>15.1</v>
      </c>
      <c r="E38" s="165" t="s">
        <v>369</v>
      </c>
      <c r="M38" s="53">
        <f t="shared" si="0"/>
        <v>18.500858538372015</v>
      </c>
    </row>
    <row r="39" spans="1:13" ht="12.75">
      <c r="A39" s="2">
        <v>1985</v>
      </c>
      <c r="B39" s="2">
        <v>63.8</v>
      </c>
      <c r="C39" s="2">
        <v>15.9</v>
      </c>
      <c r="M39" s="53">
        <f t="shared" si="0"/>
        <v>17.991009361540343</v>
      </c>
    </row>
    <row r="40" spans="1:13" ht="12.75">
      <c r="A40" s="2">
        <v>1986</v>
      </c>
      <c r="B40" s="2">
        <v>62.6</v>
      </c>
      <c r="C40" s="2">
        <v>19.7</v>
      </c>
      <c r="E40" t="s">
        <v>371</v>
      </c>
      <c r="M40" s="53">
        <f t="shared" si="0"/>
        <v>18.755783126787847</v>
      </c>
    </row>
    <row r="41" spans="1:13" ht="12.75">
      <c r="A41" s="2">
        <v>1987</v>
      </c>
      <c r="B41" s="2">
        <v>63.2</v>
      </c>
      <c r="C41" s="2">
        <v>19.5</v>
      </c>
      <c r="M41" s="53">
        <f t="shared" si="0"/>
        <v>18.37339624416409</v>
      </c>
    </row>
    <row r="42" spans="1:13" ht="12.75">
      <c r="A42" s="2">
        <v>1988</v>
      </c>
      <c r="B42" s="2">
        <v>63.6</v>
      </c>
      <c r="C42" s="2">
        <v>17.7</v>
      </c>
      <c r="M42" s="53">
        <f t="shared" si="0"/>
        <v>18.11847165574826</v>
      </c>
    </row>
    <row r="43" spans="1:13" ht="12.75">
      <c r="A43" s="2">
        <v>1989</v>
      </c>
      <c r="B43" s="2">
        <v>63.8</v>
      </c>
      <c r="C43" s="2">
        <v>18.4</v>
      </c>
      <c r="M43" s="53">
        <f t="shared" si="0"/>
        <v>17.991009361540343</v>
      </c>
    </row>
    <row r="44" spans="1:13" ht="12.75">
      <c r="A44" s="2">
        <v>1990</v>
      </c>
      <c r="B44" s="2">
        <v>64.3</v>
      </c>
      <c r="C44" s="2">
        <v>18.6</v>
      </c>
      <c r="M44" s="53">
        <f t="shared" si="0"/>
        <v>17.672353626020552</v>
      </c>
    </row>
    <row r="45" spans="1:13" ht="12.75">
      <c r="A45" s="2">
        <v>1991</v>
      </c>
      <c r="B45" s="2">
        <v>64.9</v>
      </c>
      <c r="C45" s="2">
        <v>15.9</v>
      </c>
      <c r="M45" s="53">
        <f t="shared" si="0"/>
        <v>17.289966743396796</v>
      </c>
    </row>
    <row r="46" spans="1:13" ht="12.75">
      <c r="A46" s="2">
        <v>1992</v>
      </c>
      <c r="B46" s="2">
        <v>64.9</v>
      </c>
      <c r="C46" s="2">
        <v>18.9</v>
      </c>
      <c r="M46" s="53">
        <f t="shared" si="0"/>
        <v>17.289966743396796</v>
      </c>
    </row>
  </sheetData>
  <mergeCells count="1">
    <mergeCell ref="B2:C2"/>
  </mergeCells>
  <hyperlinks>
    <hyperlink ref="E38" r:id="rId1" display="http://datacentre2.chass.utoronto.ca/pwt56/docs/country.html"/>
  </hyperlinks>
  <printOptions/>
  <pageMargins left="0.75" right="0.75" top="1" bottom="1" header="0.5" footer="0.5"/>
  <pageSetup orientation="portrait" paperSize="9"/>
  <drawing r:id="rId2"/>
</worksheet>
</file>

<file path=xl/worksheets/sheet12.xml><?xml version="1.0" encoding="utf-8"?>
<worksheet xmlns="http://schemas.openxmlformats.org/spreadsheetml/2006/main" xmlns:r="http://schemas.openxmlformats.org/officeDocument/2006/relationships">
  <sheetPr codeName="Sheet6"/>
  <dimension ref="A1:H48"/>
  <sheetViews>
    <sheetView showGridLines="0" workbookViewId="0" topLeftCell="A1">
      <selection activeCell="A1" sqref="A1"/>
    </sheetView>
  </sheetViews>
  <sheetFormatPr defaultColWidth="9.140625" defaultRowHeight="12.75"/>
  <cols>
    <col min="1" max="1" width="11.421875" style="0" customWidth="1"/>
    <col min="2" max="2" width="14.421875" style="0" customWidth="1"/>
    <col min="3" max="3" width="18.140625" style="0" customWidth="1"/>
    <col min="4" max="16384" width="11.421875" style="0" customWidth="1"/>
  </cols>
  <sheetData>
    <row r="1" ht="12.75">
      <c r="A1" t="s">
        <v>333</v>
      </c>
    </row>
    <row r="2" ht="12.75">
      <c r="A2" t="s">
        <v>332</v>
      </c>
    </row>
    <row r="4" ht="12.75">
      <c r="A4" t="s">
        <v>153</v>
      </c>
    </row>
    <row r="5" ht="12.75">
      <c r="A5" t="s">
        <v>279</v>
      </c>
    </row>
    <row r="6" ht="12.75">
      <c r="A6" t="s">
        <v>280</v>
      </c>
    </row>
    <row r="9" ht="13.5" thickBot="1"/>
    <row r="10" spans="1:5" ht="13.5" thickBot="1">
      <c r="A10" s="103" t="s">
        <v>218</v>
      </c>
      <c r="B10" s="104" t="s">
        <v>219</v>
      </c>
      <c r="C10" s="105" t="s">
        <v>220</v>
      </c>
      <c r="D10" s="105" t="s">
        <v>221</v>
      </c>
      <c r="E10" s="106" t="s">
        <v>222</v>
      </c>
    </row>
    <row r="11" spans="1:8" ht="13.5" thickBot="1">
      <c r="A11" s="107">
        <v>1959</v>
      </c>
      <c r="B11" s="84">
        <v>140</v>
      </c>
      <c r="C11" s="83">
        <v>507.2</v>
      </c>
      <c r="D11" s="102">
        <f aca="true" t="shared" si="0" ref="D11:D48">C11/B11</f>
        <v>3.6228571428571428</v>
      </c>
      <c r="E11" s="110">
        <f aca="true" t="shared" si="1" ref="E11:E48">LN(D11)</f>
        <v>1.287262980513712</v>
      </c>
      <c r="G11" s="33" t="s">
        <v>259</v>
      </c>
      <c r="H11" s="34">
        <f>CORREL(A11:A48,D11:D48)</f>
        <v>0.8706164922147002</v>
      </c>
    </row>
    <row r="12" spans="1:5" ht="12.75">
      <c r="A12" s="66">
        <v>1960</v>
      </c>
      <c r="B12" s="63">
        <v>140.7</v>
      </c>
      <c r="C12" s="62">
        <v>526.6</v>
      </c>
      <c r="D12" s="101">
        <f t="shared" si="0"/>
        <v>3.74271499644634</v>
      </c>
      <c r="E12" s="88">
        <f t="shared" si="1"/>
        <v>1.3198112829418658</v>
      </c>
    </row>
    <row r="13" spans="1:5" ht="12.75">
      <c r="A13" s="66">
        <v>1961</v>
      </c>
      <c r="B13" s="63">
        <v>145.2</v>
      </c>
      <c r="C13" s="62">
        <v>544.8</v>
      </c>
      <c r="D13" s="101">
        <f t="shared" si="0"/>
        <v>3.7520661157024793</v>
      </c>
      <c r="E13" s="88">
        <f t="shared" si="1"/>
        <v>1.322306652444607</v>
      </c>
    </row>
    <row r="14" spans="1:5" ht="12.75">
      <c r="A14" s="66">
        <v>1962</v>
      </c>
      <c r="B14" s="63">
        <v>147.8</v>
      </c>
      <c r="C14" s="62">
        <v>585.2</v>
      </c>
      <c r="D14" s="101">
        <f t="shared" si="0"/>
        <v>3.959404600811908</v>
      </c>
      <c r="E14" s="88">
        <f t="shared" si="1"/>
        <v>1.3760936606318679</v>
      </c>
    </row>
    <row r="15" spans="1:5" ht="12.75">
      <c r="A15" s="66">
        <v>1963</v>
      </c>
      <c r="B15" s="63">
        <v>153.3</v>
      </c>
      <c r="C15" s="62">
        <v>617.4</v>
      </c>
      <c r="D15" s="101">
        <f t="shared" si="0"/>
        <v>4.027397260273972</v>
      </c>
      <c r="E15" s="88">
        <f t="shared" si="1"/>
        <v>1.3931203261902902</v>
      </c>
    </row>
    <row r="16" spans="1:5" ht="12.75">
      <c r="A16" s="66">
        <v>1964</v>
      </c>
      <c r="B16" s="63">
        <v>160.3</v>
      </c>
      <c r="C16" s="62">
        <v>663</v>
      </c>
      <c r="D16" s="101">
        <f t="shared" si="0"/>
        <v>4.135995009357455</v>
      </c>
      <c r="E16" s="88">
        <f t="shared" si="1"/>
        <v>1.4197279305703552</v>
      </c>
    </row>
    <row r="17" spans="1:5" ht="12.75">
      <c r="A17" s="66">
        <v>1965</v>
      </c>
      <c r="B17" s="63">
        <v>167.8</v>
      </c>
      <c r="C17" s="62">
        <v>719.1</v>
      </c>
      <c r="D17" s="101">
        <f t="shared" si="0"/>
        <v>4.285458879618593</v>
      </c>
      <c r="E17" s="88">
        <f t="shared" si="1"/>
        <v>1.4552276360753424</v>
      </c>
    </row>
    <row r="18" spans="1:5" ht="12.75">
      <c r="A18" s="66">
        <v>1966</v>
      </c>
      <c r="B18" s="63">
        <v>172</v>
      </c>
      <c r="C18" s="62">
        <v>787.8</v>
      </c>
      <c r="D18" s="101">
        <f t="shared" si="0"/>
        <v>4.580232558139534</v>
      </c>
      <c r="E18" s="88">
        <f t="shared" si="1"/>
        <v>1.5217497737233523</v>
      </c>
    </row>
    <row r="19" spans="1:5" ht="12.75">
      <c r="A19" s="66">
        <v>1967</v>
      </c>
      <c r="B19" s="63">
        <v>183.3</v>
      </c>
      <c r="C19" s="62">
        <v>833.6</v>
      </c>
      <c r="D19" s="101">
        <f t="shared" si="0"/>
        <v>4.547735951991271</v>
      </c>
      <c r="E19" s="88">
        <f t="shared" si="1"/>
        <v>1.514629516153443</v>
      </c>
    </row>
    <row r="20" spans="1:5" ht="12.75">
      <c r="A20" s="66">
        <v>1968</v>
      </c>
      <c r="B20" s="63">
        <v>197.4</v>
      </c>
      <c r="C20" s="62">
        <v>910.6</v>
      </c>
      <c r="D20" s="101">
        <f t="shared" si="0"/>
        <v>4.612968591691996</v>
      </c>
      <c r="E20" s="88">
        <f t="shared" si="1"/>
        <v>1.5288715959013006</v>
      </c>
    </row>
    <row r="21" spans="1:5" ht="12.75">
      <c r="A21" s="66">
        <v>1969</v>
      </c>
      <c r="B21" s="63">
        <v>203.9</v>
      </c>
      <c r="C21" s="62">
        <v>982.2</v>
      </c>
      <c r="D21" s="101">
        <f t="shared" si="0"/>
        <v>4.817067189798921</v>
      </c>
      <c r="E21" s="88">
        <f t="shared" si="1"/>
        <v>1.5721652760247347</v>
      </c>
    </row>
    <row r="22" spans="1:5" ht="12.75">
      <c r="A22" s="66">
        <v>1970</v>
      </c>
      <c r="B22" s="63">
        <v>214.4</v>
      </c>
      <c r="C22" s="62">
        <v>1035.6</v>
      </c>
      <c r="D22" s="101">
        <f t="shared" si="0"/>
        <v>4.830223880597014</v>
      </c>
      <c r="E22" s="88">
        <f t="shared" si="1"/>
        <v>1.5748928186807354</v>
      </c>
    </row>
    <row r="23" spans="1:5" ht="12.75">
      <c r="A23" s="66">
        <v>1971</v>
      </c>
      <c r="B23" s="63">
        <v>228.3</v>
      </c>
      <c r="C23" s="62">
        <v>1125.4</v>
      </c>
      <c r="D23" s="101">
        <f t="shared" si="0"/>
        <v>4.929478756022777</v>
      </c>
      <c r="E23" s="88">
        <f t="shared" si="1"/>
        <v>1.5952332534634288</v>
      </c>
    </row>
    <row r="24" spans="1:5" ht="12.75">
      <c r="A24" s="66">
        <v>1972</v>
      </c>
      <c r="B24" s="63">
        <v>249.2</v>
      </c>
      <c r="C24" s="62">
        <v>1237.3</v>
      </c>
      <c r="D24" s="101">
        <f t="shared" si="0"/>
        <v>4.965088282504013</v>
      </c>
      <c r="E24" s="88">
        <f t="shared" si="1"/>
        <v>1.602431078306632</v>
      </c>
    </row>
    <row r="25" spans="1:5" ht="12.75">
      <c r="A25" s="66">
        <v>1973</v>
      </c>
      <c r="B25" s="63">
        <v>262.8</v>
      </c>
      <c r="C25" s="62">
        <v>1382.6</v>
      </c>
      <c r="D25" s="101">
        <f t="shared" si="0"/>
        <v>5.261035007610349</v>
      </c>
      <c r="E25" s="88">
        <f t="shared" si="1"/>
        <v>1.660327776900709</v>
      </c>
    </row>
    <row r="26" spans="1:5" ht="12.75">
      <c r="A26" s="66">
        <v>1974</v>
      </c>
      <c r="B26" s="63">
        <v>274.2</v>
      </c>
      <c r="C26" s="62">
        <v>1496.9</v>
      </c>
      <c r="D26" s="101">
        <f t="shared" si="0"/>
        <v>5.459153902261124</v>
      </c>
      <c r="E26" s="88">
        <f t="shared" si="1"/>
        <v>1.6972938147929761</v>
      </c>
    </row>
    <row r="27" spans="1:5" ht="12.75">
      <c r="A27" s="66">
        <v>1975</v>
      </c>
      <c r="B27" s="63">
        <v>287.4</v>
      </c>
      <c r="C27" s="62">
        <v>1630.6</v>
      </c>
      <c r="D27" s="101">
        <f t="shared" si="0"/>
        <v>5.673625608907447</v>
      </c>
      <c r="E27" s="88">
        <f t="shared" si="1"/>
        <v>1.735828350583886</v>
      </c>
    </row>
    <row r="28" spans="1:5" ht="12.75">
      <c r="A28" s="66">
        <v>1976</v>
      </c>
      <c r="B28" s="63">
        <v>306.3</v>
      </c>
      <c r="C28" s="62">
        <v>1819</v>
      </c>
      <c r="D28" s="101">
        <f t="shared" si="0"/>
        <v>5.93862226575253</v>
      </c>
      <c r="E28" s="88">
        <f t="shared" si="1"/>
        <v>1.7814771646793925</v>
      </c>
    </row>
    <row r="29" spans="1:5" ht="12.75">
      <c r="A29" s="66">
        <v>1977</v>
      </c>
      <c r="B29" s="63">
        <v>331.2</v>
      </c>
      <c r="C29" s="62">
        <v>2026.9</v>
      </c>
      <c r="D29" s="101">
        <f t="shared" si="0"/>
        <v>6.119867149758455</v>
      </c>
      <c r="E29" s="88">
        <f t="shared" si="1"/>
        <v>1.8115403887328143</v>
      </c>
    </row>
    <row r="30" spans="1:5" ht="12.75">
      <c r="A30" s="66">
        <v>1978</v>
      </c>
      <c r="B30" s="63">
        <v>358.4</v>
      </c>
      <c r="C30" s="62">
        <v>2291.4</v>
      </c>
      <c r="D30" s="101">
        <f t="shared" si="0"/>
        <v>6.393415178571429</v>
      </c>
      <c r="E30" s="88">
        <f t="shared" si="1"/>
        <v>1.8552685823587503</v>
      </c>
    </row>
    <row r="31" spans="1:5" ht="12.75">
      <c r="A31" s="66">
        <v>1979</v>
      </c>
      <c r="B31" s="63">
        <v>382.9</v>
      </c>
      <c r="C31" s="62">
        <v>2557.5</v>
      </c>
      <c r="D31" s="101">
        <f t="shared" si="0"/>
        <v>6.67928963175764</v>
      </c>
      <c r="E31" s="88">
        <f t="shared" si="1"/>
        <v>1.899011639342533</v>
      </c>
    </row>
    <row r="32" spans="1:5" ht="12.75">
      <c r="A32" s="66">
        <v>1980</v>
      </c>
      <c r="B32" s="63">
        <v>408.9</v>
      </c>
      <c r="C32" s="62">
        <v>2784.2</v>
      </c>
      <c r="D32" s="101">
        <f t="shared" si="0"/>
        <v>6.8089997554414285</v>
      </c>
      <c r="E32" s="88">
        <f t="shared" si="1"/>
        <v>1.9182452305838702</v>
      </c>
    </row>
    <row r="33" spans="1:5" ht="12.75">
      <c r="A33" s="66">
        <v>1981</v>
      </c>
      <c r="B33" s="63">
        <v>436.8</v>
      </c>
      <c r="C33" s="62">
        <v>3115.9</v>
      </c>
      <c r="D33" s="101">
        <f t="shared" si="0"/>
        <v>7.133470695970696</v>
      </c>
      <c r="E33" s="88">
        <f t="shared" si="1"/>
        <v>1.9647978896187832</v>
      </c>
    </row>
    <row r="34" spans="1:5" ht="12.75">
      <c r="A34" s="66">
        <v>1982</v>
      </c>
      <c r="B34" s="63">
        <v>474.6</v>
      </c>
      <c r="C34" s="62">
        <v>3242.1</v>
      </c>
      <c r="D34" s="101">
        <f t="shared" si="0"/>
        <v>6.831226295828065</v>
      </c>
      <c r="E34" s="88">
        <f t="shared" si="1"/>
        <v>1.9215042029755665</v>
      </c>
    </row>
    <row r="35" spans="1:5" ht="12.75">
      <c r="A35" s="66">
        <v>1983</v>
      </c>
      <c r="B35" s="63">
        <v>521.2</v>
      </c>
      <c r="C35" s="62">
        <v>3514.5</v>
      </c>
      <c r="D35" s="101">
        <f t="shared" si="0"/>
        <v>6.743092862624712</v>
      </c>
      <c r="E35" s="88">
        <f t="shared" si="1"/>
        <v>1.90851870136527</v>
      </c>
    </row>
    <row r="36" spans="1:5" ht="12.75">
      <c r="A36" s="66">
        <v>1984</v>
      </c>
      <c r="B36" s="63">
        <v>552.2</v>
      </c>
      <c r="C36" s="62">
        <v>3902.4</v>
      </c>
      <c r="D36" s="101">
        <f t="shared" si="0"/>
        <v>7.067004708438971</v>
      </c>
      <c r="E36" s="88">
        <f t="shared" si="1"/>
        <v>1.9554367279656018</v>
      </c>
    </row>
    <row r="37" spans="1:5" ht="12.75">
      <c r="A37" s="66">
        <v>1985</v>
      </c>
      <c r="B37" s="63">
        <v>619.9</v>
      </c>
      <c r="C37" s="62">
        <v>4180.7</v>
      </c>
      <c r="D37" s="101">
        <f t="shared" si="0"/>
        <v>6.74415228262623</v>
      </c>
      <c r="E37" s="88">
        <f t="shared" si="1"/>
        <v>1.9086758009052112</v>
      </c>
    </row>
    <row r="38" spans="1:5" ht="12.75">
      <c r="A38" s="66">
        <v>1986</v>
      </c>
      <c r="B38" s="63">
        <v>724.4</v>
      </c>
      <c r="C38" s="62">
        <v>4422.2</v>
      </c>
      <c r="D38" s="101">
        <f t="shared" si="0"/>
        <v>6.104638321369409</v>
      </c>
      <c r="E38" s="88">
        <f t="shared" si="1"/>
        <v>1.8090488627887973</v>
      </c>
    </row>
    <row r="39" spans="1:5" ht="12.75">
      <c r="A39" s="66">
        <v>1987</v>
      </c>
      <c r="B39" s="63">
        <v>749.7</v>
      </c>
      <c r="C39" s="62">
        <v>4692.3</v>
      </c>
      <c r="D39" s="101">
        <f t="shared" si="0"/>
        <v>6.25890356142457</v>
      </c>
      <c r="E39" s="88">
        <f t="shared" si="1"/>
        <v>1.8340050198392892</v>
      </c>
    </row>
    <row r="40" spans="1:5" ht="12.75">
      <c r="A40" s="66">
        <v>1988</v>
      </c>
      <c r="B40" s="63">
        <v>787</v>
      </c>
      <c r="C40" s="62">
        <v>5049.6</v>
      </c>
      <c r="D40" s="101">
        <f t="shared" si="0"/>
        <v>6.416264294790343</v>
      </c>
      <c r="E40" s="88">
        <f t="shared" si="1"/>
        <v>1.8588360627940972</v>
      </c>
    </row>
    <row r="41" spans="1:5" ht="12.75">
      <c r="A41" s="66">
        <v>1989</v>
      </c>
      <c r="B41" s="63">
        <v>794.2</v>
      </c>
      <c r="C41" s="62">
        <v>5438.7</v>
      </c>
      <c r="D41" s="101">
        <f t="shared" si="0"/>
        <v>6.8480231679677654</v>
      </c>
      <c r="E41" s="88">
        <f t="shared" si="1"/>
        <v>1.9239600220065811</v>
      </c>
    </row>
    <row r="42" spans="1:5" ht="12.75">
      <c r="A42" s="66">
        <v>1990</v>
      </c>
      <c r="B42" s="63">
        <v>825.8</v>
      </c>
      <c r="C42" s="62">
        <v>5743.8</v>
      </c>
      <c r="D42" s="101">
        <f t="shared" si="0"/>
        <v>6.95543715185275</v>
      </c>
      <c r="E42" s="88">
        <f t="shared" si="1"/>
        <v>1.9395236777283729</v>
      </c>
    </row>
    <row r="43" spans="1:5" ht="12.75">
      <c r="A43" s="66">
        <v>1991</v>
      </c>
      <c r="B43" s="63">
        <v>897.3</v>
      </c>
      <c r="C43" s="62">
        <v>5916.7</v>
      </c>
      <c r="D43" s="101">
        <f t="shared" si="0"/>
        <v>6.59389278947955</v>
      </c>
      <c r="E43" s="88">
        <f t="shared" si="1"/>
        <v>1.8861438857183872</v>
      </c>
    </row>
    <row r="44" spans="1:5" ht="12.75">
      <c r="A44" s="66">
        <v>1992</v>
      </c>
      <c r="B44" s="63">
        <v>1025</v>
      </c>
      <c r="C44" s="62">
        <v>6244.4</v>
      </c>
      <c r="D44" s="101">
        <f t="shared" si="0"/>
        <v>6.09209756097561</v>
      </c>
      <c r="E44" s="88">
        <f t="shared" si="1"/>
        <v>1.806992449510003</v>
      </c>
    </row>
    <row r="45" spans="1:5" ht="12.75">
      <c r="A45" s="66">
        <v>1993</v>
      </c>
      <c r="B45" s="63">
        <v>1129.8</v>
      </c>
      <c r="C45" s="62">
        <v>6558.1</v>
      </c>
      <c r="D45" s="101">
        <f t="shared" si="0"/>
        <v>5.804655691272792</v>
      </c>
      <c r="E45" s="88">
        <f t="shared" si="1"/>
        <v>1.7586603009485615</v>
      </c>
    </row>
    <row r="46" spans="1:5" ht="12.75">
      <c r="A46" s="66">
        <v>1994</v>
      </c>
      <c r="B46" s="63">
        <v>1150.7</v>
      </c>
      <c r="C46" s="62">
        <v>6947</v>
      </c>
      <c r="D46" s="101">
        <f t="shared" si="0"/>
        <v>6.037194751021118</v>
      </c>
      <c r="E46" s="88">
        <f t="shared" si="1"/>
        <v>1.797939458863468</v>
      </c>
    </row>
    <row r="47" spans="1:5" ht="12.75">
      <c r="A47" s="66">
        <v>1995</v>
      </c>
      <c r="B47" s="63">
        <v>1129</v>
      </c>
      <c r="C47" s="62">
        <v>7265.4</v>
      </c>
      <c r="D47" s="101">
        <f t="shared" si="0"/>
        <v>6.435252435783879</v>
      </c>
      <c r="E47" s="88">
        <f t="shared" si="1"/>
        <v>1.8617910688387136</v>
      </c>
    </row>
    <row r="48" spans="1:5" ht="13.5" thickBot="1">
      <c r="A48" s="68">
        <v>1996</v>
      </c>
      <c r="B48" s="69">
        <v>1081.1</v>
      </c>
      <c r="C48" s="108">
        <v>7636</v>
      </c>
      <c r="D48" s="109">
        <f t="shared" si="0"/>
        <v>7.063176394413098</v>
      </c>
      <c r="E48" s="90">
        <f t="shared" si="1"/>
        <v>1.9548948645469126</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9"/>
  <dimension ref="A1:E12"/>
  <sheetViews>
    <sheetView showGridLines="0" workbookViewId="0" topLeftCell="A1">
      <selection activeCell="A2" sqref="A2"/>
    </sheetView>
  </sheetViews>
  <sheetFormatPr defaultColWidth="9.140625" defaultRowHeight="12.75"/>
  <cols>
    <col min="1" max="1" width="52.00390625" style="35" customWidth="1"/>
    <col min="2" max="3" width="10.8515625" style="36" customWidth="1"/>
    <col min="4" max="4" width="12.00390625" style="36" customWidth="1"/>
    <col min="5" max="5" width="13.421875" style="36" customWidth="1"/>
    <col min="6" max="16384" width="10.8515625" style="36" customWidth="1"/>
  </cols>
  <sheetData>
    <row r="1" spans="1:5" ht="15.75">
      <c r="A1" s="154" t="s">
        <v>360</v>
      </c>
      <c r="B1" s="146" t="s">
        <v>359</v>
      </c>
      <c r="C1" s="147">
        <v>5217.9655172413795</v>
      </c>
      <c r="D1" s="146" t="s">
        <v>67</v>
      </c>
      <c r="E1" s="148">
        <v>-0.735140892376353</v>
      </c>
    </row>
    <row r="2" spans="1:5" ht="15.75">
      <c r="A2" s="145"/>
      <c r="B2" s="146" t="s">
        <v>64</v>
      </c>
      <c r="C2" s="147">
        <v>5231.508098738757</v>
      </c>
      <c r="D2" s="19"/>
      <c r="E2" s="19"/>
    </row>
    <row r="3" spans="1:5" ht="15.75">
      <c r="A3" s="145"/>
      <c r="B3" s="146" t="s">
        <v>65</v>
      </c>
      <c r="C3" s="147">
        <v>46.57471264367816</v>
      </c>
      <c r="D3" s="19"/>
      <c r="E3" s="19"/>
    </row>
    <row r="4" spans="1:5" ht="15.75">
      <c r="A4" s="149" t="s">
        <v>142</v>
      </c>
      <c r="B4" s="146" t="s">
        <v>66</v>
      </c>
      <c r="C4" s="147">
        <v>39.71984220439512</v>
      </c>
      <c r="D4" s="19"/>
      <c r="E4" s="19"/>
    </row>
    <row r="5" spans="1:5" ht="63.75">
      <c r="A5" s="150" t="s">
        <v>353</v>
      </c>
      <c r="B5" s="19"/>
      <c r="C5" s="19"/>
      <c r="D5" s="19"/>
      <c r="E5" s="19"/>
    </row>
    <row r="6" spans="1:5" ht="96.75" customHeight="1">
      <c r="A6" s="150" t="s">
        <v>358</v>
      </c>
      <c r="B6" s="19"/>
      <c r="C6" s="19"/>
      <c r="D6" s="19"/>
      <c r="E6" s="19"/>
    </row>
    <row r="7" spans="1:5" ht="51">
      <c r="A7" s="145" t="s">
        <v>354</v>
      </c>
      <c r="B7" s="19"/>
      <c r="C7" s="19"/>
      <c r="D7" s="19"/>
      <c r="E7" s="19"/>
    </row>
    <row r="8" spans="1:5" ht="16.5" thickBot="1">
      <c r="A8" s="145"/>
      <c r="B8" s="19"/>
      <c r="C8" s="19"/>
      <c r="D8" s="19"/>
      <c r="E8" s="19"/>
    </row>
    <row r="9" spans="1:5" ht="15.75">
      <c r="A9" s="151" t="s">
        <v>77</v>
      </c>
      <c r="B9" s="19"/>
      <c r="C9" s="19"/>
      <c r="D9" s="19"/>
      <c r="E9" s="19"/>
    </row>
    <row r="10" spans="1:5" ht="51">
      <c r="A10" s="152" t="s">
        <v>0</v>
      </c>
      <c r="B10" s="19"/>
      <c r="C10" s="19"/>
      <c r="D10" s="19"/>
      <c r="E10" s="19"/>
    </row>
    <row r="11" spans="1:5" ht="39" thickBot="1">
      <c r="A11" s="153" t="s">
        <v>141</v>
      </c>
      <c r="B11" s="19"/>
      <c r="C11" s="19"/>
      <c r="D11" s="19"/>
      <c r="E11" s="19"/>
    </row>
    <row r="12" spans="1:5" ht="15.75">
      <c r="A12" s="145"/>
      <c r="B12" s="19"/>
      <c r="C12" s="19"/>
      <c r="D12" s="19"/>
      <c r="E12" s="19"/>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3111"/>
  <dimension ref="A1:Q101"/>
  <sheetViews>
    <sheetView workbookViewId="0" topLeftCell="A1">
      <selection activeCell="D1" sqref="D1"/>
    </sheetView>
  </sheetViews>
  <sheetFormatPr defaultColWidth="9.140625" defaultRowHeight="12.75"/>
  <cols>
    <col min="1" max="2" width="9.140625" style="2" customWidth="1"/>
  </cols>
  <sheetData>
    <row r="1" spans="1:17" ht="13.5" thickBot="1">
      <c r="A1" s="3" t="s">
        <v>155</v>
      </c>
      <c r="B1" s="3" t="s">
        <v>156</v>
      </c>
      <c r="D1" s="23">
        <f>CORREL(A2:A101,B2:B101)</f>
        <v>0.2593229389662271</v>
      </c>
      <c r="E1" s="23">
        <v>168</v>
      </c>
      <c r="F1" s="23">
        <v>143</v>
      </c>
      <c r="G1" s="38" t="s">
        <v>157</v>
      </c>
      <c r="H1" s="39">
        <v>100</v>
      </c>
      <c r="I1" s="23"/>
      <c r="K1" s="19"/>
      <c r="L1" s="19"/>
      <c r="M1" s="19"/>
      <c r="N1" s="19"/>
      <c r="O1" s="19"/>
      <c r="P1" s="19"/>
      <c r="Q1" s="19"/>
    </row>
    <row r="2" spans="1:17" ht="13.5" thickBot="1">
      <c r="A2" s="54">
        <v>1</v>
      </c>
      <c r="B2" s="54">
        <v>-14.472252941853196</v>
      </c>
      <c r="K2" s="19"/>
      <c r="L2" s="19"/>
      <c r="M2" s="19"/>
      <c r="N2" s="19"/>
      <c r="O2" s="19"/>
      <c r="P2" s="19"/>
      <c r="Q2" s="19"/>
    </row>
    <row r="3" spans="1:17" ht="13.5" thickBot="1">
      <c r="A3" s="54">
        <v>2</v>
      </c>
      <c r="B3" s="54">
        <v>-0.7627861658065054</v>
      </c>
      <c r="D3" s="4" t="s">
        <v>253</v>
      </c>
      <c r="E3" s="5"/>
      <c r="F3" s="6" t="s">
        <v>254</v>
      </c>
      <c r="G3" s="7"/>
      <c r="J3" t="s">
        <v>217</v>
      </c>
      <c r="K3" s="19"/>
      <c r="L3" s="19"/>
      <c r="M3" s="19"/>
      <c r="N3" s="19"/>
      <c r="O3" s="19"/>
      <c r="P3" s="19"/>
      <c r="Q3" s="19"/>
    </row>
    <row r="4" spans="1:17" ht="12.75">
      <c r="A4" s="54">
        <v>3</v>
      </c>
      <c r="B4" s="54">
        <v>-11.161917204494834</v>
      </c>
      <c r="D4" s="8" t="s">
        <v>255</v>
      </c>
      <c r="E4" s="55">
        <f>AVERAGE(A2:A101)</f>
        <v>50.5</v>
      </c>
      <c r="F4" s="10" t="s">
        <v>256</v>
      </c>
      <c r="G4" s="58">
        <f>STDEVP(A2:A101)</f>
        <v>28.86607004772212</v>
      </c>
      <c r="K4" s="23">
        <f>E4</f>
        <v>50.5</v>
      </c>
      <c r="L4" s="23">
        <f>MIN(B2:B101)</f>
        <v>-26.391445559664493</v>
      </c>
      <c r="M4" s="23"/>
      <c r="N4" s="23">
        <f>E4</f>
        <v>50.5</v>
      </c>
      <c r="O4" s="23">
        <f>E5</f>
        <v>3.6865049929355944</v>
      </c>
      <c r="P4" s="19"/>
      <c r="Q4" s="19"/>
    </row>
    <row r="5" spans="1:17" ht="13.5" thickBot="1">
      <c r="A5" s="54">
        <v>4</v>
      </c>
      <c r="B5" s="54">
        <v>18.90337287305894</v>
      </c>
      <c r="D5" s="14" t="s">
        <v>257</v>
      </c>
      <c r="E5" s="56">
        <f>AVERAGE(B2:B101)</f>
        <v>3.6865049929355944</v>
      </c>
      <c r="F5" s="16" t="s">
        <v>258</v>
      </c>
      <c r="G5" s="59">
        <f>STDEVP(B2:B101)</f>
        <v>10.761888936587937</v>
      </c>
      <c r="K5" s="23">
        <f>E4</f>
        <v>50.5</v>
      </c>
      <c r="L5" s="23">
        <f>MAX(B2:B101)</f>
        <v>28.168425010767304</v>
      </c>
      <c r="M5" s="23"/>
      <c r="N5" s="40">
        <f>N4-1.5*G4</f>
        <v>7.200894928416822</v>
      </c>
      <c r="O5" s="23">
        <f>IF(D1&gt;0,O4-1.5*G5,O4+1.5*G5)</f>
        <v>-12.456328411946311</v>
      </c>
      <c r="P5" s="19"/>
      <c r="Q5" s="19"/>
    </row>
    <row r="6" spans="1:17" ht="18.75" thickBot="1">
      <c r="A6" s="54">
        <v>5</v>
      </c>
      <c r="B6" s="54">
        <v>2.121441225317306</v>
      </c>
      <c r="D6" s="20" t="s">
        <v>259</v>
      </c>
      <c r="E6" s="57">
        <f>D1</f>
        <v>0.2593229389662271</v>
      </c>
      <c r="K6" s="23">
        <f>MIN(A2:A101)</f>
        <v>1</v>
      </c>
      <c r="L6" s="23">
        <f>E5</f>
        <v>3.6865049929355944</v>
      </c>
      <c r="M6" s="23"/>
      <c r="N6" s="40">
        <f>N4+1.5*G4</f>
        <v>93.79910507158317</v>
      </c>
      <c r="O6" s="23">
        <f>IF(D1&gt;0,O4+1.5*G5,O4-1.5*G5)</f>
        <v>19.8293383978175</v>
      </c>
      <c r="P6" s="19"/>
      <c r="Q6" s="19"/>
    </row>
    <row r="7" spans="1:17" ht="12.75">
      <c r="A7" s="54">
        <v>6</v>
      </c>
      <c r="B7" s="54">
        <v>-0.38673868850458415</v>
      </c>
      <c r="D7" s="41" t="s">
        <v>158</v>
      </c>
      <c r="K7" s="23">
        <f>MAX(A2:A101)</f>
        <v>100</v>
      </c>
      <c r="L7" s="23">
        <f>E5</f>
        <v>3.6865049929355944</v>
      </c>
      <c r="M7" s="23"/>
      <c r="N7" s="23"/>
      <c r="O7" s="23"/>
      <c r="P7" s="19"/>
      <c r="Q7" s="19"/>
    </row>
    <row r="8" spans="1:17" ht="12.75">
      <c r="A8" s="54">
        <v>7</v>
      </c>
      <c r="B8" s="54">
        <v>-6.086240589798079</v>
      </c>
      <c r="G8" t="s">
        <v>331</v>
      </c>
      <c r="K8" s="19"/>
      <c r="L8" s="19"/>
      <c r="M8" s="19"/>
      <c r="N8" s="19"/>
      <c r="O8" s="19"/>
      <c r="P8" s="19"/>
      <c r="Q8" s="19"/>
    </row>
    <row r="9" spans="1:17" ht="12.75">
      <c r="A9" s="54">
        <v>8</v>
      </c>
      <c r="B9" s="54">
        <v>-7.109727266859223</v>
      </c>
      <c r="K9" s="19"/>
      <c r="L9" s="19"/>
      <c r="M9" s="19"/>
      <c r="N9" s="19"/>
      <c r="O9" s="19"/>
      <c r="P9" s="19"/>
      <c r="Q9" s="19"/>
    </row>
    <row r="10" spans="1:17" ht="12.75">
      <c r="A10" s="54">
        <v>9</v>
      </c>
      <c r="B10" s="54">
        <v>-3.866531231050697</v>
      </c>
      <c r="K10" s="19"/>
      <c r="L10" s="19"/>
      <c r="M10" s="19"/>
      <c r="N10" s="19"/>
      <c r="O10" s="19"/>
      <c r="P10" s="19"/>
      <c r="Q10" s="19"/>
    </row>
    <row r="11" spans="1:17" ht="12.75">
      <c r="A11" s="54">
        <v>10</v>
      </c>
      <c r="B11" s="54">
        <v>3.18474005704293</v>
      </c>
      <c r="K11" s="19"/>
      <c r="L11" s="19"/>
      <c r="M11" s="19"/>
      <c r="N11" s="19"/>
      <c r="O11" s="19"/>
      <c r="P11" s="19"/>
      <c r="Q11" s="19"/>
    </row>
    <row r="12" spans="1:17" ht="12.75">
      <c r="A12" s="54">
        <v>11</v>
      </c>
      <c r="B12" s="54">
        <v>7.243912558712926</v>
      </c>
      <c r="K12" s="19"/>
      <c r="L12" s="19"/>
      <c r="M12" s="19"/>
      <c r="N12" s="19"/>
      <c r="O12" s="19"/>
      <c r="P12" s="19"/>
      <c r="Q12" s="19"/>
    </row>
    <row r="13" spans="1:17" ht="12.75">
      <c r="A13" s="54">
        <v>12</v>
      </c>
      <c r="B13" s="54">
        <v>12.733452464367705</v>
      </c>
      <c r="K13" s="19"/>
      <c r="L13" s="19"/>
      <c r="M13" s="19"/>
      <c r="N13" s="19"/>
      <c r="O13" s="19"/>
      <c r="P13" s="19"/>
      <c r="Q13" s="19"/>
    </row>
    <row r="14" spans="1:2" ht="12.75">
      <c r="A14" s="54">
        <v>13</v>
      </c>
      <c r="B14" s="54">
        <v>21.626748493873876</v>
      </c>
    </row>
    <row r="15" spans="1:2" ht="12.75">
      <c r="A15" s="54">
        <v>14</v>
      </c>
      <c r="B15" s="54">
        <v>0.6890180144957472</v>
      </c>
    </row>
    <row r="16" spans="1:2" ht="12.75">
      <c r="A16" s="54">
        <v>15</v>
      </c>
      <c r="B16" s="54">
        <v>0.36045423716220804</v>
      </c>
    </row>
    <row r="17" spans="1:2" ht="12.75">
      <c r="A17" s="54">
        <v>16</v>
      </c>
      <c r="B17" s="54">
        <v>-4.248773110454909</v>
      </c>
    </row>
    <row r="18" spans="1:2" ht="12.75">
      <c r="A18" s="54">
        <v>17</v>
      </c>
      <c r="B18" s="54">
        <v>-12.105676906215326</v>
      </c>
    </row>
    <row r="19" spans="1:2" ht="12.75">
      <c r="A19" s="54">
        <v>18</v>
      </c>
      <c r="B19" s="54">
        <v>-9.304822585885534</v>
      </c>
    </row>
    <row r="20" spans="1:2" ht="12.75">
      <c r="A20" s="54">
        <v>19</v>
      </c>
      <c r="B20" s="54">
        <v>-26.391445559664493</v>
      </c>
    </row>
    <row r="21" spans="1:2" ht="12.75">
      <c r="A21" s="54">
        <v>20</v>
      </c>
      <c r="B21" s="54">
        <v>-4.692443631895205</v>
      </c>
    </row>
    <row r="22" spans="1:2" ht="12.75">
      <c r="A22" s="54">
        <v>21</v>
      </c>
      <c r="B22" s="54">
        <v>13.025136245644115</v>
      </c>
    </row>
    <row r="23" spans="1:2" ht="12.75">
      <c r="A23" s="54">
        <v>22</v>
      </c>
      <c r="B23" s="54">
        <v>0.00473666644967885</v>
      </c>
    </row>
    <row r="24" spans="1:2" ht="12.75">
      <c r="A24" s="54">
        <v>23</v>
      </c>
      <c r="B24" s="54">
        <v>-7.871213485759624</v>
      </c>
    </row>
    <row r="25" spans="1:2" ht="12.75">
      <c r="A25" s="54">
        <v>24</v>
      </c>
      <c r="B25" s="54">
        <v>13.268446202792862</v>
      </c>
    </row>
    <row r="26" spans="1:2" ht="12.75">
      <c r="A26" s="54">
        <v>25</v>
      </c>
      <c r="B26" s="54">
        <v>5.603868389797361</v>
      </c>
    </row>
    <row r="27" spans="1:2" ht="12.75">
      <c r="A27" s="54">
        <v>26</v>
      </c>
      <c r="B27" s="54">
        <v>-21.728023275140508</v>
      </c>
    </row>
    <row r="28" spans="1:2" ht="12.75">
      <c r="A28" s="54">
        <v>27</v>
      </c>
      <c r="B28" s="54">
        <v>13.042299280791985</v>
      </c>
    </row>
    <row r="29" spans="1:2" ht="12.75">
      <c r="A29" s="54">
        <v>28</v>
      </c>
      <c r="B29" s="54">
        <v>-7.670576350768876</v>
      </c>
    </row>
    <row r="30" spans="1:2" ht="12.75">
      <c r="A30" s="54">
        <v>29</v>
      </c>
      <c r="B30" s="54">
        <v>1.1216985955757908</v>
      </c>
    </row>
    <row r="31" spans="1:2" ht="12.75">
      <c r="A31" s="54">
        <v>30</v>
      </c>
      <c r="B31" s="54">
        <v>6.903298919731352</v>
      </c>
    </row>
    <row r="32" spans="1:2" ht="12.75">
      <c r="A32" s="54">
        <v>31</v>
      </c>
      <c r="B32" s="54">
        <v>-2.605178560274107</v>
      </c>
    </row>
    <row r="33" spans="1:2" ht="12.75">
      <c r="A33" s="54">
        <v>32</v>
      </c>
      <c r="B33" s="54">
        <v>-2.728328058116386</v>
      </c>
    </row>
    <row r="34" spans="1:2" ht="12.75">
      <c r="A34" s="54">
        <v>33</v>
      </c>
      <c r="B34" s="54">
        <v>15.121472756881772</v>
      </c>
    </row>
    <row r="35" spans="1:2" ht="12.75">
      <c r="A35" s="54">
        <v>34</v>
      </c>
      <c r="B35" s="54">
        <v>15.341062424293362</v>
      </c>
    </row>
    <row r="36" spans="1:2" ht="12.75">
      <c r="A36" s="54">
        <v>35</v>
      </c>
      <c r="B36" s="54">
        <v>-0.13613737424937433</v>
      </c>
    </row>
    <row r="37" spans="1:2" ht="12.75">
      <c r="A37" s="54">
        <v>36</v>
      </c>
      <c r="B37" s="54">
        <v>4.609657947586228</v>
      </c>
    </row>
    <row r="38" spans="1:2" ht="12.75">
      <c r="A38" s="54">
        <v>37</v>
      </c>
      <c r="B38" s="54">
        <v>12.428765609919761</v>
      </c>
    </row>
    <row r="39" spans="1:2" ht="12.75">
      <c r="A39" s="54">
        <v>38</v>
      </c>
      <c r="B39" s="54">
        <v>15.744244946812742</v>
      </c>
    </row>
    <row r="40" spans="1:2" ht="12.75">
      <c r="A40" s="54">
        <v>39</v>
      </c>
      <c r="B40" s="54">
        <v>-4.37852066781857</v>
      </c>
    </row>
    <row r="41" spans="1:2" ht="12.75">
      <c r="A41" s="54">
        <v>40</v>
      </c>
      <c r="B41" s="54">
        <v>14.857061279116525</v>
      </c>
    </row>
    <row r="42" spans="1:2" ht="12.75">
      <c r="A42" s="54">
        <v>41</v>
      </c>
      <c r="B42" s="54">
        <v>-2.0566621230818862</v>
      </c>
    </row>
    <row r="43" spans="1:2" ht="12.75">
      <c r="A43" s="54">
        <v>42</v>
      </c>
      <c r="B43" s="54">
        <v>8.038706072133929</v>
      </c>
    </row>
    <row r="44" spans="1:2" ht="12.75">
      <c r="A44" s="54">
        <v>43</v>
      </c>
      <c r="B44" s="54">
        <v>9.024634771452565</v>
      </c>
    </row>
    <row r="45" spans="1:2" ht="12.75">
      <c r="A45" s="54">
        <v>44</v>
      </c>
      <c r="B45" s="54">
        <v>2.499225755433462</v>
      </c>
    </row>
    <row r="46" spans="1:2" ht="12.75">
      <c r="A46" s="54">
        <v>45</v>
      </c>
      <c r="B46" s="54">
        <v>1.1756871787773435</v>
      </c>
    </row>
    <row r="47" spans="1:2" ht="12.75">
      <c r="A47" s="54">
        <v>46</v>
      </c>
      <c r="B47" s="54">
        <v>-2.3273631075990737</v>
      </c>
    </row>
    <row r="48" spans="1:2" ht="12.75">
      <c r="A48" s="54">
        <v>47</v>
      </c>
      <c r="B48" s="54">
        <v>8.058874237793832</v>
      </c>
    </row>
    <row r="49" spans="1:2" ht="12.75">
      <c r="A49" s="54">
        <v>48</v>
      </c>
      <c r="B49" s="54">
        <v>-9.399494860363186</v>
      </c>
    </row>
    <row r="50" spans="1:2" ht="12.75">
      <c r="A50" s="54">
        <v>49</v>
      </c>
      <c r="B50" s="54">
        <v>5.668483616623258</v>
      </c>
    </row>
    <row r="51" spans="1:2" ht="12.75">
      <c r="A51" s="54">
        <v>50</v>
      </c>
      <c r="B51" s="54">
        <v>-3.6937524534844934</v>
      </c>
    </row>
    <row r="52" spans="1:2" ht="12.75">
      <c r="A52" s="54">
        <v>51</v>
      </c>
      <c r="B52" s="54">
        <v>-3.4732630433988056</v>
      </c>
    </row>
    <row r="53" spans="1:2" ht="12.75">
      <c r="A53" s="54">
        <v>52</v>
      </c>
      <c r="B53" s="54">
        <v>0.30492902573191216</v>
      </c>
    </row>
    <row r="54" spans="1:2" ht="12.75">
      <c r="A54" s="54">
        <v>53</v>
      </c>
      <c r="B54" s="54">
        <v>-1.965811945960727</v>
      </c>
    </row>
    <row r="55" spans="1:2" ht="12.75">
      <c r="A55" s="54">
        <v>54</v>
      </c>
      <c r="B55" s="54">
        <v>4.771681357018385</v>
      </c>
    </row>
    <row r="56" spans="1:2" ht="12.75">
      <c r="A56" s="54">
        <v>55</v>
      </c>
      <c r="B56" s="54">
        <v>15.49503503236313</v>
      </c>
    </row>
    <row r="57" spans="1:2" ht="12.75">
      <c r="A57" s="54">
        <v>56</v>
      </c>
      <c r="B57" s="54">
        <v>1.43820992369738</v>
      </c>
    </row>
    <row r="58" spans="1:2" ht="12.75">
      <c r="A58" s="54">
        <v>57</v>
      </c>
      <c r="B58" s="54">
        <v>14.098788015189328</v>
      </c>
    </row>
    <row r="59" spans="1:2" ht="12.75">
      <c r="A59" s="54">
        <v>58</v>
      </c>
      <c r="B59" s="54">
        <v>15.335220958985882</v>
      </c>
    </row>
    <row r="60" spans="1:2" ht="12.75">
      <c r="A60" s="54">
        <v>59</v>
      </c>
      <c r="B60" s="54">
        <v>-24.981823255232314</v>
      </c>
    </row>
    <row r="61" spans="1:2" ht="12.75">
      <c r="A61" s="54">
        <v>60</v>
      </c>
      <c r="B61" s="54">
        <v>4.003746300188363</v>
      </c>
    </row>
    <row r="62" spans="1:2" ht="12.75">
      <c r="A62" s="54">
        <v>61</v>
      </c>
      <c r="B62" s="54">
        <v>20.09867783986704</v>
      </c>
    </row>
    <row r="63" spans="1:2" ht="12.75">
      <c r="A63" s="54">
        <v>62</v>
      </c>
      <c r="B63" s="54">
        <v>4.589346234955886</v>
      </c>
    </row>
    <row r="64" spans="1:2" ht="12.75">
      <c r="A64" s="54">
        <v>63</v>
      </c>
      <c r="B64" s="54">
        <v>13.893031376749551</v>
      </c>
    </row>
    <row r="65" spans="1:2" ht="12.75">
      <c r="A65" s="54">
        <v>64</v>
      </c>
      <c r="B65" s="54">
        <v>2.705516101805672</v>
      </c>
    </row>
    <row r="66" spans="1:2" ht="12.75">
      <c r="A66" s="54">
        <v>65</v>
      </c>
      <c r="B66" s="54">
        <v>6.234853266548324</v>
      </c>
    </row>
    <row r="67" spans="1:2" ht="12.75">
      <c r="A67" s="54">
        <v>66</v>
      </c>
      <c r="B67" s="54">
        <v>11.216395208036824</v>
      </c>
    </row>
    <row r="68" spans="1:2" ht="12.75">
      <c r="A68" s="54">
        <v>67</v>
      </c>
      <c r="B68" s="54">
        <v>17.170211213192015</v>
      </c>
    </row>
    <row r="69" spans="1:2" ht="12.75">
      <c r="A69" s="54">
        <v>68</v>
      </c>
      <c r="B69" s="54">
        <v>9.946474041347788</v>
      </c>
    </row>
    <row r="70" spans="1:2" ht="12.75">
      <c r="A70" s="54">
        <v>69</v>
      </c>
      <c r="B70" s="54">
        <v>-1.5702814908706912</v>
      </c>
    </row>
    <row r="71" spans="1:2" ht="12.75">
      <c r="A71" s="54">
        <v>70</v>
      </c>
      <c r="B71" s="54">
        <v>-5.149410374457446</v>
      </c>
    </row>
    <row r="72" spans="1:2" ht="12.75">
      <c r="A72" s="54">
        <v>71</v>
      </c>
      <c r="B72" s="54">
        <v>12.024749125356246</v>
      </c>
    </row>
    <row r="73" spans="1:2" ht="12.75">
      <c r="A73" s="54">
        <v>72</v>
      </c>
      <c r="B73" s="54">
        <v>11.09897333612528</v>
      </c>
    </row>
    <row r="74" spans="1:2" ht="12.75">
      <c r="A74" s="54">
        <v>73</v>
      </c>
      <c r="B74" s="54">
        <v>14.388763969304225</v>
      </c>
    </row>
    <row r="75" spans="1:2" ht="12.75">
      <c r="A75" s="54">
        <v>74</v>
      </c>
      <c r="B75" s="54">
        <v>5.717350524862099</v>
      </c>
    </row>
    <row r="76" spans="1:2" ht="12.75">
      <c r="A76" s="54">
        <v>75</v>
      </c>
      <c r="B76" s="54">
        <v>1.894276383415444</v>
      </c>
    </row>
    <row r="77" spans="1:2" ht="12.75">
      <c r="A77" s="54">
        <v>76</v>
      </c>
      <c r="B77" s="54">
        <v>-0.06990427812855149</v>
      </c>
    </row>
    <row r="78" spans="1:2" ht="12.75">
      <c r="A78" s="54">
        <v>77</v>
      </c>
      <c r="B78" s="54">
        <v>18.789566054725032</v>
      </c>
    </row>
    <row r="79" spans="1:2" ht="12.75">
      <c r="A79" s="54">
        <v>78</v>
      </c>
      <c r="B79" s="54">
        <v>3.1813774642415042</v>
      </c>
    </row>
    <row r="80" spans="1:2" ht="12.75">
      <c r="A80" s="54">
        <v>79</v>
      </c>
      <c r="B80" s="54">
        <v>-7.814488315002765</v>
      </c>
    </row>
    <row r="81" spans="1:2" ht="12.75">
      <c r="A81" s="54">
        <v>80</v>
      </c>
      <c r="B81" s="54">
        <v>4.213131955189308</v>
      </c>
    </row>
    <row r="82" spans="1:2" ht="12.75">
      <c r="A82" s="54">
        <v>81</v>
      </c>
      <c r="B82" s="54">
        <v>-20.11543282921655</v>
      </c>
    </row>
    <row r="83" spans="1:2" ht="12.75">
      <c r="A83" s="54">
        <v>82</v>
      </c>
      <c r="B83" s="54">
        <v>-10.256023443904578</v>
      </c>
    </row>
    <row r="84" spans="1:2" ht="12.75">
      <c r="A84" s="54">
        <v>83</v>
      </c>
      <c r="B84" s="54">
        <v>21.565363698513202</v>
      </c>
    </row>
    <row r="85" spans="1:2" ht="12.75">
      <c r="A85" s="54">
        <v>84</v>
      </c>
      <c r="B85" s="54">
        <v>3.8500154212043878</v>
      </c>
    </row>
    <row r="86" spans="1:2" ht="12.75">
      <c r="A86" s="54">
        <v>85</v>
      </c>
      <c r="B86" s="54">
        <v>24.70576952684318</v>
      </c>
    </row>
    <row r="87" spans="1:2" ht="12.75">
      <c r="A87" s="54">
        <v>86</v>
      </c>
      <c r="B87" s="54">
        <v>2.4027444191336986</v>
      </c>
    </row>
    <row r="88" spans="1:2" ht="12.75">
      <c r="A88" s="54">
        <v>87</v>
      </c>
      <c r="B88" s="54">
        <v>-15.037441074098815</v>
      </c>
    </row>
    <row r="89" spans="1:2" ht="12.75">
      <c r="A89" s="54">
        <v>88</v>
      </c>
      <c r="B89" s="54">
        <v>24.934120593302282</v>
      </c>
    </row>
    <row r="90" spans="1:2" ht="12.75">
      <c r="A90" s="54">
        <v>89</v>
      </c>
      <c r="B90" s="54">
        <v>14.15647726850429</v>
      </c>
    </row>
    <row r="91" spans="1:2" ht="12.75">
      <c r="A91" s="54">
        <v>90</v>
      </c>
      <c r="B91" s="54">
        <v>-5.750757906310901</v>
      </c>
    </row>
    <row r="92" spans="1:2" ht="12.75">
      <c r="A92" s="54">
        <v>91</v>
      </c>
      <c r="B92" s="54">
        <v>6.696556131278154</v>
      </c>
    </row>
    <row r="93" spans="1:2" ht="12.75">
      <c r="A93" s="54">
        <v>92</v>
      </c>
      <c r="B93" s="54">
        <v>1.4574962082330432</v>
      </c>
    </row>
    <row r="94" spans="1:2" ht="12.75">
      <c r="A94" s="54">
        <v>93</v>
      </c>
      <c r="B94" s="54">
        <v>9.388039775161245</v>
      </c>
    </row>
    <row r="95" spans="1:2" ht="12.75">
      <c r="A95" s="54">
        <v>94</v>
      </c>
      <c r="B95" s="54">
        <v>15.5814296587551</v>
      </c>
    </row>
    <row r="96" spans="1:2" ht="12.75">
      <c r="A96" s="54">
        <v>95</v>
      </c>
      <c r="B96" s="54">
        <v>5.825272730390095</v>
      </c>
    </row>
    <row r="97" spans="1:2" ht="12.75">
      <c r="A97" s="54">
        <v>96</v>
      </c>
      <c r="B97" s="54">
        <v>-0.8891355111590968</v>
      </c>
    </row>
    <row r="98" spans="1:2" ht="12.75">
      <c r="A98" s="54">
        <v>97</v>
      </c>
      <c r="B98" s="54">
        <v>28.168425010767304</v>
      </c>
    </row>
    <row r="99" spans="1:2" ht="12.75">
      <c r="A99" s="54">
        <v>98</v>
      </c>
      <c r="B99" s="54">
        <v>14.259016084200688</v>
      </c>
    </row>
    <row r="100" spans="1:2" ht="12.75">
      <c r="A100" s="54">
        <v>99</v>
      </c>
      <c r="B100" s="54">
        <v>-0.06557089278906325</v>
      </c>
    </row>
    <row r="101" spans="1:2" ht="12.75">
      <c r="A101" s="54">
        <v>100</v>
      </c>
      <c r="B101" s="54">
        <v>12.972917796405603</v>
      </c>
    </row>
  </sheetData>
  <printOptions/>
  <pageMargins left="0.75" right="0.75" top="1" bottom="1" header="0.5" footer="0.5"/>
  <pageSetup horizontalDpi="600" verticalDpi="600" orientation="portrait"/>
  <drawing r:id="rId2"/>
  <legacyDrawing r:id="rId1"/>
</worksheet>
</file>

<file path=xl/worksheets/sheet15.xml><?xml version="1.0" encoding="utf-8"?>
<worksheet xmlns="http://schemas.openxmlformats.org/spreadsheetml/2006/main" xmlns:r="http://schemas.openxmlformats.org/officeDocument/2006/relationships">
  <sheetPr codeName="Sheet32" transitionEvaluation="1"/>
  <dimension ref="A1:BB94"/>
  <sheetViews>
    <sheetView defaultGridColor="0" colorId="22" workbookViewId="0" topLeftCell="A1">
      <selection activeCell="H23" sqref="H23"/>
    </sheetView>
  </sheetViews>
  <sheetFormatPr defaultColWidth="8.7109375" defaultRowHeight="12.75"/>
  <cols>
    <col min="1" max="16384" width="8.8515625" style="37" customWidth="1"/>
  </cols>
  <sheetData>
    <row r="1" spans="1:54" ht="12.75">
      <c r="A1" s="42" t="s">
        <v>116</v>
      </c>
      <c r="B1" s="43"/>
      <c r="C1" s="43"/>
      <c r="D1" s="43"/>
      <c r="E1" s="43"/>
      <c r="F1" s="43"/>
      <c r="G1" s="43"/>
      <c r="H1" s="43"/>
      <c r="I1" s="43"/>
      <c r="J1" s="43"/>
      <c r="K1" s="43"/>
      <c r="L1" s="43"/>
      <c r="M1" s="43"/>
      <c r="N1" s="43"/>
      <c r="O1" s="43"/>
      <c r="P1" s="43"/>
      <c r="Q1" s="43"/>
      <c r="R1" s="43"/>
      <c r="S1" s="43"/>
      <c r="T1" s="43"/>
      <c r="U1" s="43"/>
      <c r="V1" s="43"/>
      <c r="W1" s="43"/>
      <c r="X1" s="43"/>
      <c r="Y1" s="43"/>
      <c r="Z1" s="43"/>
      <c r="AA1" s="42" t="s">
        <v>173</v>
      </c>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row>
    <row r="2" spans="1:54" ht="12.75">
      <c r="A2" s="43" t="s">
        <v>174</v>
      </c>
      <c r="B2" s="43"/>
      <c r="C2" s="43"/>
      <c r="D2" s="43"/>
      <c r="E2" s="43"/>
      <c r="F2" s="43"/>
      <c r="G2" s="43"/>
      <c r="H2" s="43"/>
      <c r="I2" s="43"/>
      <c r="J2" s="43"/>
      <c r="K2" s="43"/>
      <c r="L2" s="43"/>
      <c r="M2" s="43"/>
      <c r="N2" s="43"/>
      <c r="O2" s="43"/>
      <c r="P2" s="43"/>
      <c r="Q2" s="43"/>
      <c r="R2" s="43"/>
      <c r="S2" s="43"/>
      <c r="T2" s="43"/>
      <c r="U2" s="43"/>
      <c r="V2" s="43"/>
      <c r="W2" s="43"/>
      <c r="X2" s="43"/>
      <c r="Y2" s="43"/>
      <c r="Z2" s="43"/>
      <c r="AA2" s="43" t="s">
        <v>174</v>
      </c>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row>
    <row r="3" spans="1:54" ht="12.75">
      <c r="A3" s="44" t="s">
        <v>144</v>
      </c>
      <c r="B3" s="44" t="s">
        <v>144</v>
      </c>
      <c r="C3" s="44" t="s">
        <v>144</v>
      </c>
      <c r="D3" s="44" t="s">
        <v>144</v>
      </c>
      <c r="E3" s="44" t="s">
        <v>144</v>
      </c>
      <c r="F3" s="44" t="s">
        <v>144</v>
      </c>
      <c r="G3" s="44" t="s">
        <v>144</v>
      </c>
      <c r="H3" s="44" t="s">
        <v>144</v>
      </c>
      <c r="I3" s="44" t="s">
        <v>144</v>
      </c>
      <c r="J3" s="44" t="s">
        <v>144</v>
      </c>
      <c r="K3" s="44" t="s">
        <v>144</v>
      </c>
      <c r="L3" s="44" t="s">
        <v>144</v>
      </c>
      <c r="M3" s="44" t="s">
        <v>144</v>
      </c>
      <c r="N3" s="44" t="s">
        <v>144</v>
      </c>
      <c r="O3" s="44" t="s">
        <v>144</v>
      </c>
      <c r="P3" s="44" t="s">
        <v>144</v>
      </c>
      <c r="Q3" s="44" t="s">
        <v>144</v>
      </c>
      <c r="R3" s="44" t="s">
        <v>144</v>
      </c>
      <c r="S3" s="44" t="s">
        <v>144</v>
      </c>
      <c r="T3" s="44" t="s">
        <v>144</v>
      </c>
      <c r="U3" s="44" t="s">
        <v>144</v>
      </c>
      <c r="V3" s="44" t="s">
        <v>144</v>
      </c>
      <c r="W3" s="44" t="s">
        <v>144</v>
      </c>
      <c r="X3" s="44" t="s">
        <v>144</v>
      </c>
      <c r="Y3" s="44" t="s">
        <v>144</v>
      </c>
      <c r="Z3" s="44" t="s">
        <v>144</v>
      </c>
      <c r="AA3" s="44" t="s">
        <v>144</v>
      </c>
      <c r="AB3" s="44" t="s">
        <v>144</v>
      </c>
      <c r="AC3" s="44" t="s">
        <v>144</v>
      </c>
      <c r="AD3" s="44" t="s">
        <v>144</v>
      </c>
      <c r="AE3" s="44" t="s">
        <v>144</v>
      </c>
      <c r="AF3" s="44" t="s">
        <v>144</v>
      </c>
      <c r="AG3" s="44" t="s">
        <v>144</v>
      </c>
      <c r="AH3" s="44" t="s">
        <v>144</v>
      </c>
      <c r="AI3" s="44" t="s">
        <v>144</v>
      </c>
      <c r="AJ3" s="44" t="s">
        <v>144</v>
      </c>
      <c r="AK3" s="44" t="s">
        <v>144</v>
      </c>
      <c r="AL3" s="44" t="s">
        <v>144</v>
      </c>
      <c r="AM3" s="44" t="s">
        <v>144</v>
      </c>
      <c r="AN3" s="44" t="s">
        <v>144</v>
      </c>
      <c r="AO3" s="44" t="s">
        <v>144</v>
      </c>
      <c r="AP3" s="44" t="s">
        <v>144</v>
      </c>
      <c r="AQ3" s="44" t="s">
        <v>144</v>
      </c>
      <c r="AR3" s="44" t="s">
        <v>144</v>
      </c>
      <c r="AS3" s="44" t="s">
        <v>144</v>
      </c>
      <c r="AT3" s="44" t="s">
        <v>144</v>
      </c>
      <c r="AU3" s="44" t="s">
        <v>144</v>
      </c>
      <c r="AV3" s="44" t="s">
        <v>144</v>
      </c>
      <c r="AW3" s="44" t="s">
        <v>144</v>
      </c>
      <c r="AX3" s="44" t="s">
        <v>144</v>
      </c>
      <c r="AY3" s="44" t="s">
        <v>144</v>
      </c>
      <c r="AZ3" s="44" t="s">
        <v>144</v>
      </c>
      <c r="BA3" s="44" t="s">
        <v>144</v>
      </c>
      <c r="BB3" s="44" t="s">
        <v>144</v>
      </c>
    </row>
    <row r="4" spans="1:54" ht="12.7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row>
    <row r="5" spans="1:54" ht="12.75">
      <c r="A5" s="46"/>
      <c r="B5" s="46"/>
      <c r="C5" s="46"/>
      <c r="D5" s="46"/>
      <c r="E5" s="43" t="s">
        <v>10</v>
      </c>
      <c r="F5" s="43"/>
      <c r="G5" s="43"/>
      <c r="H5" s="43"/>
      <c r="I5" s="43"/>
      <c r="J5" s="43"/>
      <c r="K5" s="43"/>
      <c r="L5" s="43"/>
      <c r="M5" s="43" t="s">
        <v>11</v>
      </c>
      <c r="N5" s="43"/>
      <c r="O5" s="43"/>
      <c r="P5" s="43"/>
      <c r="Q5" s="43"/>
      <c r="R5" s="43"/>
      <c r="S5" s="43"/>
      <c r="T5" s="43"/>
      <c r="U5" s="43"/>
      <c r="V5" s="43"/>
      <c r="W5" s="43"/>
      <c r="X5" s="43"/>
      <c r="Y5" s="43"/>
      <c r="Z5" s="43"/>
      <c r="AA5" s="46"/>
      <c r="AB5" s="46"/>
      <c r="AC5" s="43" t="s">
        <v>175</v>
      </c>
      <c r="AD5" s="43"/>
      <c r="AE5" s="43"/>
      <c r="AF5" s="43"/>
      <c r="AG5" s="43"/>
      <c r="AH5" s="43"/>
      <c r="AI5" s="43" t="s">
        <v>176</v>
      </c>
      <c r="AJ5" s="43"/>
      <c r="AK5" s="43"/>
      <c r="AL5" s="43"/>
      <c r="AM5" s="43"/>
      <c r="AN5" s="43"/>
      <c r="AO5" s="43"/>
      <c r="AP5" s="43"/>
      <c r="AQ5" s="43"/>
      <c r="AR5" s="43"/>
      <c r="AS5" s="45"/>
      <c r="AT5" s="45"/>
      <c r="AU5" s="45"/>
      <c r="AV5" s="45"/>
      <c r="AW5" s="45"/>
      <c r="AX5" s="45"/>
      <c r="AY5" s="43" t="s">
        <v>305</v>
      </c>
      <c r="AZ5" s="43"/>
      <c r="BA5" s="43"/>
      <c r="BB5" s="43"/>
    </row>
    <row r="6" spans="1:54" ht="12.75">
      <c r="A6" s="45"/>
      <c r="B6" s="45"/>
      <c r="C6" s="45"/>
      <c r="D6" s="45"/>
      <c r="E6" s="44" t="s">
        <v>144</v>
      </c>
      <c r="F6" s="44" t="s">
        <v>144</v>
      </c>
      <c r="G6" s="44" t="s">
        <v>144</v>
      </c>
      <c r="H6" s="44" t="s">
        <v>144</v>
      </c>
      <c r="I6" s="44" t="s">
        <v>144</v>
      </c>
      <c r="J6" s="44" t="s">
        <v>144</v>
      </c>
      <c r="K6" s="44" t="s">
        <v>144</v>
      </c>
      <c r="L6" s="45"/>
      <c r="M6" s="44" t="s">
        <v>144</v>
      </c>
      <c r="N6" s="44" t="s">
        <v>144</v>
      </c>
      <c r="O6" s="44" t="s">
        <v>144</v>
      </c>
      <c r="P6" s="44" t="s">
        <v>144</v>
      </c>
      <c r="Q6" s="44" t="s">
        <v>144</v>
      </c>
      <c r="R6" s="44" t="s">
        <v>144</v>
      </c>
      <c r="S6" s="44" t="s">
        <v>144</v>
      </c>
      <c r="T6" s="44" t="s">
        <v>144</v>
      </c>
      <c r="U6" s="44" t="s">
        <v>144</v>
      </c>
      <c r="V6" s="44" t="s">
        <v>144</v>
      </c>
      <c r="W6" s="44" t="s">
        <v>144</v>
      </c>
      <c r="X6" s="44" t="s">
        <v>144</v>
      </c>
      <c r="Y6" s="44" t="s">
        <v>144</v>
      </c>
      <c r="Z6" s="45"/>
      <c r="AA6" s="46"/>
      <c r="AB6" s="46"/>
      <c r="AC6" s="43" t="s">
        <v>306</v>
      </c>
      <c r="AD6" s="43"/>
      <c r="AE6" s="43"/>
      <c r="AF6" s="43"/>
      <c r="AG6" s="43"/>
      <c r="AH6" s="43"/>
      <c r="AI6" s="43" t="s">
        <v>307</v>
      </c>
      <c r="AJ6" s="43"/>
      <c r="AK6" s="43"/>
      <c r="AL6" s="43"/>
      <c r="AM6" s="43"/>
      <c r="AN6" s="43"/>
      <c r="AO6" s="43"/>
      <c r="AP6" s="43"/>
      <c r="AQ6" s="43"/>
      <c r="AR6" s="43"/>
      <c r="AS6" s="45"/>
      <c r="AT6" s="45"/>
      <c r="AU6" s="45"/>
      <c r="AV6" s="45"/>
      <c r="AW6" s="47" t="s">
        <v>308</v>
      </c>
      <c r="AX6" s="45"/>
      <c r="AY6" s="43" t="s">
        <v>309</v>
      </c>
      <c r="AZ6" s="43"/>
      <c r="BA6" s="43"/>
      <c r="BB6" s="43"/>
    </row>
    <row r="7" spans="1:54" ht="12.75">
      <c r="A7" s="45"/>
      <c r="B7" s="45"/>
      <c r="C7" s="45"/>
      <c r="D7" s="45"/>
      <c r="E7" s="45"/>
      <c r="F7" s="45"/>
      <c r="G7" s="45"/>
      <c r="H7" s="45"/>
      <c r="I7" s="45"/>
      <c r="J7" s="45"/>
      <c r="K7" s="45"/>
      <c r="L7" s="45"/>
      <c r="M7" s="45"/>
      <c r="N7" s="45"/>
      <c r="O7" s="45"/>
      <c r="P7" s="45"/>
      <c r="Q7" s="45"/>
      <c r="R7" s="45"/>
      <c r="S7" s="45"/>
      <c r="T7" s="45"/>
      <c r="U7" s="45"/>
      <c r="V7" s="45"/>
      <c r="W7" s="45"/>
      <c r="X7" s="45"/>
      <c r="Y7" s="45"/>
      <c r="Z7" s="45"/>
      <c r="AA7" s="46"/>
      <c r="AB7" s="46"/>
      <c r="AC7" s="48" t="s">
        <v>144</v>
      </c>
      <c r="AD7" s="48" t="s">
        <v>144</v>
      </c>
      <c r="AE7" s="48" t="s">
        <v>144</v>
      </c>
      <c r="AF7" s="48" t="s">
        <v>144</v>
      </c>
      <c r="AG7" s="48" t="s">
        <v>144</v>
      </c>
      <c r="AH7" s="46"/>
      <c r="AI7" s="48" t="s">
        <v>144</v>
      </c>
      <c r="AJ7" s="48" t="s">
        <v>144</v>
      </c>
      <c r="AK7" s="48" t="s">
        <v>144</v>
      </c>
      <c r="AL7" s="48" t="s">
        <v>144</v>
      </c>
      <c r="AM7" s="48" t="s">
        <v>144</v>
      </c>
      <c r="AN7" s="48" t="s">
        <v>144</v>
      </c>
      <c r="AO7" s="48" t="s">
        <v>144</v>
      </c>
      <c r="AP7" s="48" t="s">
        <v>144</v>
      </c>
      <c r="AQ7" s="48" t="s">
        <v>144</v>
      </c>
      <c r="AR7" s="46"/>
      <c r="AS7" s="49" t="s">
        <v>310</v>
      </c>
      <c r="AT7" s="46"/>
      <c r="AU7" s="49" t="s">
        <v>311</v>
      </c>
      <c r="AV7" s="46"/>
      <c r="AW7" s="49" t="s">
        <v>312</v>
      </c>
      <c r="AX7" s="46"/>
      <c r="AY7" s="43" t="s">
        <v>313</v>
      </c>
      <c r="AZ7" s="43"/>
      <c r="BA7" s="43"/>
      <c r="BB7" s="43"/>
    </row>
    <row r="8" spans="1:54" ht="12.75">
      <c r="A8" s="46"/>
      <c r="B8" s="46"/>
      <c r="C8" s="46"/>
      <c r="D8" s="46"/>
      <c r="E8" s="46"/>
      <c r="F8" s="46"/>
      <c r="G8" s="46"/>
      <c r="H8" s="46"/>
      <c r="I8" s="46"/>
      <c r="J8" s="46"/>
      <c r="K8" s="46"/>
      <c r="L8" s="46"/>
      <c r="M8" s="46"/>
      <c r="N8" s="46"/>
      <c r="O8" s="43" t="s">
        <v>12</v>
      </c>
      <c r="P8" s="43"/>
      <c r="Q8" s="43"/>
      <c r="R8" s="43"/>
      <c r="S8" s="43"/>
      <c r="T8" s="43"/>
      <c r="U8" s="43"/>
      <c r="V8" s="43"/>
      <c r="W8" s="43"/>
      <c r="X8" s="43"/>
      <c r="Y8" s="45"/>
      <c r="Z8" s="45"/>
      <c r="AA8" s="45"/>
      <c r="AB8" s="45"/>
      <c r="AC8" s="45"/>
      <c r="AD8" s="45"/>
      <c r="AE8" s="45"/>
      <c r="AF8" s="45"/>
      <c r="AG8" s="45"/>
      <c r="AH8" s="45"/>
      <c r="AI8" s="45"/>
      <c r="AJ8" s="45"/>
      <c r="AK8" s="45"/>
      <c r="AL8" s="45"/>
      <c r="AM8" s="45"/>
      <c r="AN8" s="45"/>
      <c r="AO8" s="45"/>
      <c r="AP8" s="45"/>
      <c r="AQ8" s="45"/>
      <c r="AR8" s="45"/>
      <c r="AS8" s="47" t="s">
        <v>314</v>
      </c>
      <c r="AT8" s="45"/>
      <c r="AU8" s="47" t="s">
        <v>315</v>
      </c>
      <c r="AV8" s="45"/>
      <c r="AW8" s="47" t="s">
        <v>311</v>
      </c>
      <c r="AX8" s="45"/>
      <c r="AY8" s="44" t="s">
        <v>144</v>
      </c>
      <c r="AZ8" s="44" t="s">
        <v>144</v>
      </c>
      <c r="BA8" s="44" t="s">
        <v>144</v>
      </c>
      <c r="BB8" s="45"/>
    </row>
    <row r="9" spans="1:54" ht="12.75">
      <c r="A9" s="45"/>
      <c r="B9" s="45"/>
      <c r="C9" s="45"/>
      <c r="D9" s="45"/>
      <c r="E9" s="45"/>
      <c r="F9" s="45"/>
      <c r="G9" s="45"/>
      <c r="H9" s="45"/>
      <c r="I9" s="45"/>
      <c r="J9" s="45"/>
      <c r="K9" s="45"/>
      <c r="L9" s="45"/>
      <c r="M9" s="45"/>
      <c r="N9" s="45"/>
      <c r="O9" s="44" t="s">
        <v>144</v>
      </c>
      <c r="P9" s="44" t="s">
        <v>144</v>
      </c>
      <c r="Q9" s="44" t="s">
        <v>144</v>
      </c>
      <c r="R9" s="44" t="s">
        <v>144</v>
      </c>
      <c r="S9" s="44" t="s">
        <v>144</v>
      </c>
      <c r="T9" s="44" t="s">
        <v>144</v>
      </c>
      <c r="U9" s="44" t="s">
        <v>144</v>
      </c>
      <c r="V9" s="44" t="s">
        <v>144</v>
      </c>
      <c r="W9" s="44" t="s">
        <v>144</v>
      </c>
      <c r="X9" s="45"/>
      <c r="Y9" s="45"/>
      <c r="Z9" s="45"/>
      <c r="AA9" s="49" t="s">
        <v>316</v>
      </c>
      <c r="AB9" s="46"/>
      <c r="AC9" s="46"/>
      <c r="AD9" s="46"/>
      <c r="AE9" s="46"/>
      <c r="AF9" s="46"/>
      <c r="AG9" s="46"/>
      <c r="AH9" s="46"/>
      <c r="AI9" s="46"/>
      <c r="AJ9" s="46"/>
      <c r="AK9" s="43" t="s">
        <v>192</v>
      </c>
      <c r="AL9" s="43"/>
      <c r="AM9" s="43"/>
      <c r="AN9" s="43"/>
      <c r="AO9" s="43"/>
      <c r="AP9" s="43"/>
      <c r="AQ9" s="45"/>
      <c r="AR9" s="45"/>
      <c r="AS9" s="47" t="s">
        <v>315</v>
      </c>
      <c r="AT9" s="45"/>
      <c r="AU9" s="47" t="s">
        <v>193</v>
      </c>
      <c r="AV9" s="45"/>
      <c r="AW9" s="47" t="s">
        <v>194</v>
      </c>
      <c r="AX9" s="45"/>
      <c r="AY9" s="45"/>
      <c r="AZ9" s="45"/>
      <c r="BA9" s="45"/>
      <c r="BB9" s="45"/>
    </row>
    <row r="10" spans="1:54" ht="12.75">
      <c r="A10" s="45"/>
      <c r="B10" s="45"/>
      <c r="C10" s="47" t="s">
        <v>311</v>
      </c>
      <c r="D10" s="45"/>
      <c r="E10" s="45"/>
      <c r="F10" s="45"/>
      <c r="G10" s="45"/>
      <c r="H10" s="45"/>
      <c r="I10" s="45"/>
      <c r="J10" s="45"/>
      <c r="K10" s="45"/>
      <c r="L10" s="45"/>
      <c r="M10" s="45"/>
      <c r="N10" s="45"/>
      <c r="O10" s="45"/>
      <c r="P10" s="45"/>
      <c r="Q10" s="45"/>
      <c r="R10" s="45"/>
      <c r="S10" s="45"/>
      <c r="T10" s="45"/>
      <c r="U10" s="45"/>
      <c r="V10" s="45"/>
      <c r="W10" s="45"/>
      <c r="X10" s="45"/>
      <c r="Y10" s="45"/>
      <c r="Z10" s="45"/>
      <c r="AA10" s="47" t="s">
        <v>195</v>
      </c>
      <c r="AB10" s="45"/>
      <c r="AC10" s="45"/>
      <c r="AD10" s="45"/>
      <c r="AE10" s="45"/>
      <c r="AF10" s="45"/>
      <c r="AG10" s="45"/>
      <c r="AH10" s="45"/>
      <c r="AI10" s="45"/>
      <c r="AJ10" s="45"/>
      <c r="AK10" s="44" t="s">
        <v>144</v>
      </c>
      <c r="AL10" s="44" t="s">
        <v>144</v>
      </c>
      <c r="AM10" s="44" t="s">
        <v>144</v>
      </c>
      <c r="AN10" s="44" t="s">
        <v>144</v>
      </c>
      <c r="AO10" s="44" t="s">
        <v>144</v>
      </c>
      <c r="AP10" s="45"/>
      <c r="AQ10" s="47" t="s">
        <v>196</v>
      </c>
      <c r="AR10" s="45"/>
      <c r="AS10" s="47" t="s">
        <v>197</v>
      </c>
      <c r="AT10" s="45"/>
      <c r="AU10" s="47" t="s">
        <v>198</v>
      </c>
      <c r="AV10" s="45"/>
      <c r="AW10" s="47" t="s">
        <v>199</v>
      </c>
      <c r="AX10" s="45"/>
      <c r="AY10" s="47" t="s">
        <v>311</v>
      </c>
      <c r="AZ10" s="45"/>
      <c r="BA10" s="47" t="s">
        <v>311</v>
      </c>
      <c r="BB10" s="45"/>
    </row>
    <row r="11" spans="1:54" ht="12.75">
      <c r="A11" s="49" t="s">
        <v>316</v>
      </c>
      <c r="B11" s="46"/>
      <c r="C11" s="49" t="s">
        <v>123</v>
      </c>
      <c r="D11" s="46"/>
      <c r="E11" s="46"/>
      <c r="F11" s="46"/>
      <c r="G11" s="46"/>
      <c r="H11" s="46"/>
      <c r="I11" s="46"/>
      <c r="J11" s="46"/>
      <c r="K11" s="46"/>
      <c r="L11" s="46"/>
      <c r="M11" s="46"/>
      <c r="N11" s="46"/>
      <c r="O11" s="46"/>
      <c r="P11" s="46"/>
      <c r="Q11" s="43" t="s">
        <v>42</v>
      </c>
      <c r="R11" s="43"/>
      <c r="S11" s="43"/>
      <c r="T11" s="43"/>
      <c r="U11" s="43"/>
      <c r="V11" s="43"/>
      <c r="W11" s="45"/>
      <c r="X11" s="45"/>
      <c r="Y11" s="47" t="s">
        <v>43</v>
      </c>
      <c r="Z11" s="45"/>
      <c r="AA11" s="45"/>
      <c r="AB11" s="45"/>
      <c r="AC11" s="47" t="s">
        <v>200</v>
      </c>
      <c r="AD11" s="45"/>
      <c r="AE11" s="47" t="s">
        <v>201</v>
      </c>
      <c r="AF11" s="45"/>
      <c r="AG11" s="47" t="s">
        <v>202</v>
      </c>
      <c r="AH11" s="45"/>
      <c r="AI11" s="47" t="s">
        <v>203</v>
      </c>
      <c r="AJ11" s="45"/>
      <c r="AK11" s="45"/>
      <c r="AL11" s="45"/>
      <c r="AM11" s="45"/>
      <c r="AN11" s="45"/>
      <c r="AO11" s="45"/>
      <c r="AP11" s="45"/>
      <c r="AQ11" s="47" t="s">
        <v>140</v>
      </c>
      <c r="AR11" s="45"/>
      <c r="AS11" s="47" t="s">
        <v>204</v>
      </c>
      <c r="AT11" s="45"/>
      <c r="AU11" s="47" t="s">
        <v>181</v>
      </c>
      <c r="AV11" s="45"/>
      <c r="AW11" s="47" t="s">
        <v>182</v>
      </c>
      <c r="AX11" s="45"/>
      <c r="AY11" s="47" t="s">
        <v>315</v>
      </c>
      <c r="AZ11" s="45"/>
      <c r="BA11" s="47" t="s">
        <v>315</v>
      </c>
      <c r="BB11" s="45"/>
    </row>
    <row r="12" spans="1:54" ht="12.75">
      <c r="A12" s="47" t="s">
        <v>195</v>
      </c>
      <c r="B12" s="45"/>
      <c r="C12" s="47" t="s">
        <v>204</v>
      </c>
      <c r="D12" s="45"/>
      <c r="E12" s="45"/>
      <c r="F12" s="45"/>
      <c r="G12" s="47" t="s">
        <v>44</v>
      </c>
      <c r="H12" s="45"/>
      <c r="I12" s="47" t="s">
        <v>45</v>
      </c>
      <c r="J12" s="45"/>
      <c r="K12" s="47" t="s">
        <v>46</v>
      </c>
      <c r="L12" s="45"/>
      <c r="M12" s="45"/>
      <c r="N12" s="45"/>
      <c r="O12" s="45"/>
      <c r="P12" s="45"/>
      <c r="Q12" s="44" t="s">
        <v>144</v>
      </c>
      <c r="R12" s="44" t="s">
        <v>144</v>
      </c>
      <c r="S12" s="44" t="s">
        <v>144</v>
      </c>
      <c r="T12" s="44" t="s">
        <v>144</v>
      </c>
      <c r="U12" s="44" t="s">
        <v>144</v>
      </c>
      <c r="V12" s="45"/>
      <c r="W12" s="45"/>
      <c r="X12" s="45"/>
      <c r="Y12" s="47" t="s">
        <v>47</v>
      </c>
      <c r="Z12" s="45"/>
      <c r="AA12" s="45"/>
      <c r="AB12" s="45"/>
      <c r="AC12" s="47" t="s">
        <v>183</v>
      </c>
      <c r="AD12" s="45"/>
      <c r="AE12" s="45"/>
      <c r="AF12" s="45"/>
      <c r="AG12" s="45"/>
      <c r="AH12" s="45"/>
      <c r="AI12" s="45"/>
      <c r="AJ12" s="45"/>
      <c r="AK12" s="45"/>
      <c r="AL12" s="45"/>
      <c r="AM12" s="47" t="s">
        <v>184</v>
      </c>
      <c r="AN12" s="45"/>
      <c r="AO12" s="47" t="s">
        <v>185</v>
      </c>
      <c r="AP12" s="45"/>
      <c r="AQ12" s="47" t="s">
        <v>186</v>
      </c>
      <c r="AR12" s="45"/>
      <c r="AS12" s="45"/>
      <c r="AT12" s="45"/>
      <c r="AU12" s="45"/>
      <c r="AV12" s="45"/>
      <c r="AW12" s="47" t="s">
        <v>187</v>
      </c>
      <c r="AX12" s="45"/>
      <c r="AY12" s="47" t="s">
        <v>197</v>
      </c>
      <c r="AZ12" s="45"/>
      <c r="BA12" s="47" t="s">
        <v>193</v>
      </c>
      <c r="BB12" s="45"/>
    </row>
    <row r="13" spans="1:54" ht="12.75">
      <c r="A13" s="45"/>
      <c r="B13" s="45"/>
      <c r="C13" s="45"/>
      <c r="D13" s="45"/>
      <c r="E13" s="47" t="s">
        <v>203</v>
      </c>
      <c r="F13" s="45"/>
      <c r="G13" s="47" t="s">
        <v>48</v>
      </c>
      <c r="H13" s="45"/>
      <c r="I13" s="47" t="s">
        <v>49</v>
      </c>
      <c r="J13" s="45"/>
      <c r="K13" s="47" t="s">
        <v>50</v>
      </c>
      <c r="L13" s="45"/>
      <c r="M13" s="47" t="s">
        <v>203</v>
      </c>
      <c r="N13" s="45"/>
      <c r="O13" s="45"/>
      <c r="P13" s="45"/>
      <c r="Q13" s="45"/>
      <c r="R13" s="45"/>
      <c r="S13" s="45"/>
      <c r="T13" s="45"/>
      <c r="U13" s="45"/>
      <c r="V13" s="45"/>
      <c r="W13" s="45"/>
      <c r="X13" s="45"/>
      <c r="Y13" s="47" t="s">
        <v>51</v>
      </c>
      <c r="Z13" s="45"/>
      <c r="AA13" s="45"/>
      <c r="AB13" s="45"/>
      <c r="AC13" s="45"/>
      <c r="AD13" s="45"/>
      <c r="AE13" s="45"/>
      <c r="AF13" s="45"/>
      <c r="AG13" s="45"/>
      <c r="AH13" s="45"/>
      <c r="AI13" s="45"/>
      <c r="AJ13" s="45"/>
      <c r="AK13" s="47" t="s">
        <v>203</v>
      </c>
      <c r="AL13" s="45"/>
      <c r="AM13" s="47" t="s">
        <v>188</v>
      </c>
      <c r="AN13" s="45"/>
      <c r="AO13" s="47" t="s">
        <v>189</v>
      </c>
      <c r="AP13" s="45"/>
      <c r="AQ13" s="45"/>
      <c r="AR13" s="45"/>
      <c r="AS13" s="45"/>
      <c r="AT13" s="45"/>
      <c r="AU13" s="45"/>
      <c r="AV13" s="45"/>
      <c r="AW13" s="45"/>
      <c r="AX13" s="45"/>
      <c r="AY13" s="47" t="s">
        <v>199</v>
      </c>
      <c r="AZ13" s="45"/>
      <c r="BA13" s="47" t="s">
        <v>190</v>
      </c>
      <c r="BB13" s="45"/>
    </row>
    <row r="14" spans="1:54" ht="12.75">
      <c r="A14" s="45"/>
      <c r="B14" s="45"/>
      <c r="C14" s="45"/>
      <c r="D14" s="45"/>
      <c r="E14" s="45"/>
      <c r="F14" s="45"/>
      <c r="G14" s="45"/>
      <c r="H14" s="45"/>
      <c r="I14" s="47" t="s">
        <v>48</v>
      </c>
      <c r="J14" s="45"/>
      <c r="K14" s="45"/>
      <c r="L14" s="45"/>
      <c r="M14" s="45"/>
      <c r="N14" s="45"/>
      <c r="O14" s="47" t="s">
        <v>203</v>
      </c>
      <c r="P14" s="45"/>
      <c r="Q14" s="45"/>
      <c r="R14" s="45"/>
      <c r="S14" s="45"/>
      <c r="T14" s="45"/>
      <c r="U14" s="47" t="s">
        <v>52</v>
      </c>
      <c r="V14" s="45"/>
      <c r="W14" s="47" t="s">
        <v>53</v>
      </c>
      <c r="X14" s="45"/>
      <c r="Y14" s="47" t="s">
        <v>54</v>
      </c>
      <c r="Z14" s="45"/>
      <c r="AA14" s="45"/>
      <c r="AB14" s="45"/>
      <c r="AC14" s="45"/>
      <c r="AD14" s="45"/>
      <c r="AE14" s="45"/>
      <c r="AF14" s="45"/>
      <c r="AG14" s="45"/>
      <c r="AH14" s="45"/>
      <c r="AI14" s="45"/>
      <c r="AJ14" s="45"/>
      <c r="AK14" s="45"/>
      <c r="AL14" s="45"/>
      <c r="AM14" s="47" t="s">
        <v>189</v>
      </c>
      <c r="AN14" s="45"/>
      <c r="AO14" s="45"/>
      <c r="AP14" s="45"/>
      <c r="AQ14" s="45"/>
      <c r="AR14" s="45"/>
      <c r="AS14" s="45"/>
      <c r="AT14" s="45"/>
      <c r="AU14" s="45"/>
      <c r="AV14" s="45"/>
      <c r="AW14" s="45"/>
      <c r="AX14" s="45"/>
      <c r="AY14" s="47" t="s">
        <v>191</v>
      </c>
      <c r="AZ14" s="45"/>
      <c r="BA14" s="47" t="s">
        <v>181</v>
      </c>
      <c r="BB14" s="45"/>
    </row>
    <row r="15" spans="1:54" ht="12.75">
      <c r="A15" s="45"/>
      <c r="B15" s="45"/>
      <c r="C15" s="45"/>
      <c r="D15" s="45"/>
      <c r="E15" s="45"/>
      <c r="F15" s="45"/>
      <c r="G15" s="45"/>
      <c r="H15" s="45"/>
      <c r="I15" s="45"/>
      <c r="J15" s="45"/>
      <c r="K15" s="45"/>
      <c r="L15" s="45"/>
      <c r="M15" s="45"/>
      <c r="N15" s="45"/>
      <c r="O15" s="45"/>
      <c r="P15" s="45"/>
      <c r="Q15" s="45"/>
      <c r="R15" s="45"/>
      <c r="S15" s="47" t="s">
        <v>55</v>
      </c>
      <c r="T15" s="45"/>
      <c r="U15" s="47" t="s">
        <v>56</v>
      </c>
      <c r="V15" s="45"/>
      <c r="W15" s="47" t="s">
        <v>57</v>
      </c>
      <c r="X15" s="45"/>
      <c r="Y15" s="47" t="s">
        <v>58</v>
      </c>
      <c r="Z15" s="45"/>
      <c r="AA15" s="44" t="s">
        <v>144</v>
      </c>
      <c r="AB15" s="44" t="s">
        <v>144</v>
      </c>
      <c r="AC15" s="44" t="s">
        <v>144</v>
      </c>
      <c r="AD15" s="44" t="s">
        <v>144</v>
      </c>
      <c r="AE15" s="44" t="s">
        <v>144</v>
      </c>
      <c r="AF15" s="44" t="s">
        <v>144</v>
      </c>
      <c r="AG15" s="44" t="s">
        <v>144</v>
      </c>
      <c r="AH15" s="44" t="s">
        <v>144</v>
      </c>
      <c r="AI15" s="44" t="s">
        <v>144</v>
      </c>
      <c r="AJ15" s="44" t="s">
        <v>144</v>
      </c>
      <c r="AK15" s="44" t="s">
        <v>144</v>
      </c>
      <c r="AL15" s="44" t="s">
        <v>144</v>
      </c>
      <c r="AM15" s="44" t="s">
        <v>144</v>
      </c>
      <c r="AN15" s="44" t="s">
        <v>144</v>
      </c>
      <c r="AO15" s="44" t="s">
        <v>144</v>
      </c>
      <c r="AP15" s="44" t="s">
        <v>144</v>
      </c>
      <c r="AQ15" s="44" t="s">
        <v>144</v>
      </c>
      <c r="AR15" s="44" t="s">
        <v>144</v>
      </c>
      <c r="AS15" s="44" t="s">
        <v>144</v>
      </c>
      <c r="AT15" s="44" t="s">
        <v>144</v>
      </c>
      <c r="AU15" s="44" t="s">
        <v>144</v>
      </c>
      <c r="AV15" s="44" t="s">
        <v>144</v>
      </c>
      <c r="AW15" s="44" t="s">
        <v>144</v>
      </c>
      <c r="AX15" s="44" t="s">
        <v>144</v>
      </c>
      <c r="AY15" s="44" t="s">
        <v>144</v>
      </c>
      <c r="AZ15" s="44" t="s">
        <v>144</v>
      </c>
      <c r="BA15" s="44" t="s">
        <v>144</v>
      </c>
      <c r="BB15" s="44" t="s">
        <v>144</v>
      </c>
    </row>
    <row r="16" spans="1:54" ht="12.75">
      <c r="A16" s="45"/>
      <c r="B16" s="45"/>
      <c r="C16" s="45"/>
      <c r="D16" s="45"/>
      <c r="E16" s="45"/>
      <c r="F16" s="45"/>
      <c r="G16" s="45"/>
      <c r="H16" s="45"/>
      <c r="I16" s="45"/>
      <c r="J16" s="45"/>
      <c r="K16" s="45"/>
      <c r="L16" s="45"/>
      <c r="M16" s="45"/>
      <c r="N16" s="45"/>
      <c r="O16" s="45"/>
      <c r="P16" s="45"/>
      <c r="Q16" s="47" t="s">
        <v>203</v>
      </c>
      <c r="R16" s="45"/>
      <c r="S16" s="47" t="s">
        <v>59</v>
      </c>
      <c r="T16" s="45"/>
      <c r="U16" s="47" t="s">
        <v>49</v>
      </c>
      <c r="V16" s="45"/>
      <c r="W16" s="45"/>
      <c r="X16" s="45"/>
      <c r="Y16" s="45"/>
      <c r="Z16" s="45"/>
      <c r="AA16" s="45" t="s">
        <v>68</v>
      </c>
      <c r="AB16" s="45"/>
      <c r="AC16" s="50">
        <v>-1.7</v>
      </c>
      <c r="AD16" s="45"/>
      <c r="AE16" s="50">
        <v>20.6</v>
      </c>
      <c r="AF16" s="45"/>
      <c r="AG16" s="50">
        <v>22.3</v>
      </c>
      <c r="AH16" s="45"/>
      <c r="AI16" s="50">
        <v>112</v>
      </c>
      <c r="AJ16" s="45"/>
      <c r="AK16" s="50">
        <v>67.2</v>
      </c>
      <c r="AL16" s="45"/>
      <c r="AM16" s="50">
        <v>55.7</v>
      </c>
      <c r="AN16" s="45"/>
      <c r="AO16" s="50">
        <v>11.5</v>
      </c>
      <c r="AP16" s="45"/>
      <c r="AQ16" s="50">
        <v>44.8</v>
      </c>
      <c r="AR16" s="45"/>
      <c r="AS16" s="50">
        <v>503</v>
      </c>
      <c r="AT16" s="45"/>
      <c r="AU16" s="50">
        <v>508.9</v>
      </c>
      <c r="AV16" s="45"/>
      <c r="AW16" s="50">
        <v>510.1</v>
      </c>
      <c r="AX16" s="45"/>
      <c r="AY16" s="50">
        <v>8.5</v>
      </c>
      <c r="AZ16" s="45"/>
      <c r="BA16" s="50">
        <v>9</v>
      </c>
      <c r="BB16" s="45"/>
    </row>
    <row r="17" spans="1:54" ht="12.75">
      <c r="A17" s="45"/>
      <c r="B17" s="45"/>
      <c r="C17" s="45"/>
      <c r="D17" s="45"/>
      <c r="E17" s="45"/>
      <c r="F17" s="45"/>
      <c r="G17" s="45"/>
      <c r="H17" s="45"/>
      <c r="I17" s="45"/>
      <c r="J17" s="45"/>
      <c r="K17" s="45"/>
      <c r="L17" s="45"/>
      <c r="M17" s="45"/>
      <c r="N17" s="45"/>
      <c r="O17" s="45"/>
      <c r="P17" s="45"/>
      <c r="Q17" s="45"/>
      <c r="R17" s="45"/>
      <c r="S17" s="45"/>
      <c r="T17" s="45"/>
      <c r="U17" s="47" t="s">
        <v>60</v>
      </c>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54" ht="12.75">
      <c r="A18" s="45"/>
      <c r="B18" s="45"/>
      <c r="C18" s="45"/>
      <c r="D18" s="45"/>
      <c r="E18" s="45"/>
      <c r="F18" s="45"/>
      <c r="G18" s="45"/>
      <c r="H18" s="45"/>
      <c r="I18" s="45"/>
      <c r="J18" s="45"/>
      <c r="K18" s="45"/>
      <c r="L18" s="45"/>
      <c r="M18" s="45"/>
      <c r="N18" s="45"/>
      <c r="O18" s="45"/>
      <c r="P18" s="45"/>
      <c r="Q18" s="45"/>
      <c r="R18" s="45"/>
      <c r="S18" s="45"/>
      <c r="T18" s="45"/>
      <c r="U18" s="47" t="s">
        <v>61</v>
      </c>
      <c r="V18" s="45"/>
      <c r="W18" s="45"/>
      <c r="X18" s="45"/>
      <c r="Y18" s="45"/>
      <c r="Z18" s="45"/>
      <c r="AA18" s="45" t="s">
        <v>69</v>
      </c>
      <c r="AB18" s="45"/>
      <c r="AC18" s="50">
        <v>2.4</v>
      </c>
      <c r="AD18" s="45"/>
      <c r="AE18" s="50">
        <v>25.3</v>
      </c>
      <c r="AF18" s="45"/>
      <c r="AG18" s="50">
        <v>22.8</v>
      </c>
      <c r="AH18" s="45"/>
      <c r="AI18" s="50">
        <v>113.2</v>
      </c>
      <c r="AJ18" s="45"/>
      <c r="AK18" s="50">
        <v>65.6</v>
      </c>
      <c r="AL18" s="45"/>
      <c r="AM18" s="50">
        <v>54.9</v>
      </c>
      <c r="AN18" s="45"/>
      <c r="AO18" s="50">
        <v>10.8</v>
      </c>
      <c r="AP18" s="45"/>
      <c r="AQ18" s="50">
        <v>47.6</v>
      </c>
      <c r="AR18" s="45"/>
      <c r="AS18" s="50">
        <v>523.3</v>
      </c>
      <c r="AT18" s="45"/>
      <c r="AU18" s="50">
        <v>524.1</v>
      </c>
      <c r="AV18" s="45"/>
      <c r="AW18" s="50">
        <v>529.8</v>
      </c>
      <c r="AX18" s="45"/>
      <c r="AY18" s="50">
        <v>3.8</v>
      </c>
      <c r="AZ18" s="45"/>
      <c r="BA18" s="50">
        <v>3</v>
      </c>
      <c r="BB18" s="45"/>
    </row>
    <row r="19" spans="1:54" ht="12.75">
      <c r="A19" s="44" t="s">
        <v>144</v>
      </c>
      <c r="B19" s="44" t="s">
        <v>144</v>
      </c>
      <c r="C19" s="44" t="s">
        <v>144</v>
      </c>
      <c r="D19" s="44" t="s">
        <v>144</v>
      </c>
      <c r="E19" s="44" t="s">
        <v>144</v>
      </c>
      <c r="F19" s="44" t="s">
        <v>144</v>
      </c>
      <c r="G19" s="44" t="s">
        <v>144</v>
      </c>
      <c r="H19" s="44" t="s">
        <v>144</v>
      </c>
      <c r="I19" s="44" t="s">
        <v>144</v>
      </c>
      <c r="J19" s="44" t="s">
        <v>144</v>
      </c>
      <c r="K19" s="44" t="s">
        <v>144</v>
      </c>
      <c r="L19" s="44" t="s">
        <v>144</v>
      </c>
      <c r="M19" s="44" t="s">
        <v>144</v>
      </c>
      <c r="N19" s="44" t="s">
        <v>144</v>
      </c>
      <c r="O19" s="44" t="s">
        <v>144</v>
      </c>
      <c r="P19" s="44" t="s">
        <v>144</v>
      </c>
      <c r="Q19" s="44" t="s">
        <v>144</v>
      </c>
      <c r="R19" s="44" t="s">
        <v>144</v>
      </c>
      <c r="S19" s="44" t="s">
        <v>144</v>
      </c>
      <c r="T19" s="44" t="s">
        <v>144</v>
      </c>
      <c r="U19" s="44" t="s">
        <v>144</v>
      </c>
      <c r="V19" s="44" t="s">
        <v>144</v>
      </c>
      <c r="W19" s="44" t="s">
        <v>144</v>
      </c>
      <c r="X19" s="44" t="s">
        <v>144</v>
      </c>
      <c r="Y19" s="44" t="s">
        <v>144</v>
      </c>
      <c r="Z19" s="44" t="s">
        <v>144</v>
      </c>
      <c r="AA19" s="45" t="s">
        <v>70</v>
      </c>
      <c r="AB19" s="45"/>
      <c r="AC19" s="50">
        <v>3.4</v>
      </c>
      <c r="AD19" s="45"/>
      <c r="AE19" s="50">
        <v>26</v>
      </c>
      <c r="AF19" s="45"/>
      <c r="AG19" s="50">
        <v>22.7</v>
      </c>
      <c r="AH19" s="45"/>
      <c r="AI19" s="50">
        <v>120.9</v>
      </c>
      <c r="AJ19" s="45"/>
      <c r="AK19" s="50">
        <v>69.1</v>
      </c>
      <c r="AL19" s="45"/>
      <c r="AM19" s="50">
        <v>57.7</v>
      </c>
      <c r="AN19" s="45"/>
      <c r="AO19" s="50">
        <v>11.4</v>
      </c>
      <c r="AP19" s="45"/>
      <c r="AQ19" s="50">
        <v>51.8</v>
      </c>
      <c r="AR19" s="45"/>
      <c r="AS19" s="50">
        <v>541.9</v>
      </c>
      <c r="AT19" s="45"/>
      <c r="AU19" s="50">
        <v>541.5</v>
      </c>
      <c r="AV19" s="45"/>
      <c r="AW19" s="50">
        <v>548.4</v>
      </c>
      <c r="AX19" s="45"/>
      <c r="AY19" s="50">
        <v>3.5</v>
      </c>
      <c r="AZ19" s="45"/>
      <c r="BA19" s="50">
        <v>3.3</v>
      </c>
      <c r="BB19" s="45"/>
    </row>
    <row r="20" spans="1:54" ht="12.75">
      <c r="A20" s="45" t="s">
        <v>68</v>
      </c>
      <c r="B20" s="45"/>
      <c r="C20" s="50">
        <v>507.2</v>
      </c>
      <c r="D20" s="45"/>
      <c r="E20" s="50">
        <v>318.1</v>
      </c>
      <c r="F20" s="45"/>
      <c r="G20" s="50">
        <v>42.7</v>
      </c>
      <c r="H20" s="45"/>
      <c r="I20" s="50">
        <v>148.5</v>
      </c>
      <c r="J20" s="45"/>
      <c r="K20" s="50">
        <v>127</v>
      </c>
      <c r="L20" s="45"/>
      <c r="M20" s="50">
        <v>78.8</v>
      </c>
      <c r="N20" s="45"/>
      <c r="O20" s="50">
        <v>74.6</v>
      </c>
      <c r="P20" s="45"/>
      <c r="Q20" s="50">
        <v>46.5</v>
      </c>
      <c r="R20" s="45"/>
      <c r="S20" s="50">
        <v>18.1</v>
      </c>
      <c r="T20" s="45"/>
      <c r="U20" s="50">
        <v>28.3</v>
      </c>
      <c r="V20" s="45"/>
      <c r="W20" s="50">
        <v>28.1</v>
      </c>
      <c r="X20" s="45"/>
      <c r="Y20" s="50">
        <v>4.2</v>
      </c>
      <c r="Z20" s="45"/>
      <c r="AA20" s="45" t="s">
        <v>71</v>
      </c>
      <c r="AB20" s="45"/>
      <c r="AC20" s="50">
        <v>2.4</v>
      </c>
      <c r="AD20" s="45"/>
      <c r="AE20" s="50">
        <v>27.4</v>
      </c>
      <c r="AF20" s="45"/>
      <c r="AG20" s="50">
        <v>25</v>
      </c>
      <c r="AH20" s="45"/>
      <c r="AI20" s="50">
        <v>131.4</v>
      </c>
      <c r="AJ20" s="45"/>
      <c r="AK20" s="50">
        <v>76.5</v>
      </c>
      <c r="AL20" s="45"/>
      <c r="AM20" s="50">
        <v>62.3</v>
      </c>
      <c r="AN20" s="45"/>
      <c r="AO20" s="50">
        <v>14.2</v>
      </c>
      <c r="AP20" s="45"/>
      <c r="AQ20" s="50">
        <v>55</v>
      </c>
      <c r="AR20" s="45"/>
      <c r="AS20" s="50">
        <v>579.1</v>
      </c>
      <c r="AT20" s="45"/>
      <c r="AU20" s="50">
        <v>582.8</v>
      </c>
      <c r="AV20" s="45"/>
      <c r="AW20" s="50">
        <v>589.4</v>
      </c>
      <c r="AX20" s="45"/>
      <c r="AY20" s="50">
        <v>7.4</v>
      </c>
      <c r="AZ20" s="45"/>
      <c r="BA20" s="50">
        <v>7.6</v>
      </c>
      <c r="BB20" s="45"/>
    </row>
    <row r="21" spans="1:54"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t="s">
        <v>72</v>
      </c>
      <c r="AB21" s="45"/>
      <c r="AC21" s="50">
        <v>3.3</v>
      </c>
      <c r="AD21" s="45"/>
      <c r="AE21" s="50">
        <v>29.4</v>
      </c>
      <c r="AF21" s="45"/>
      <c r="AG21" s="50">
        <v>26.1</v>
      </c>
      <c r="AH21" s="45"/>
      <c r="AI21" s="50">
        <v>137.7</v>
      </c>
      <c r="AJ21" s="45"/>
      <c r="AK21" s="50">
        <v>78.1</v>
      </c>
      <c r="AL21" s="45"/>
      <c r="AM21" s="50">
        <v>62.2</v>
      </c>
      <c r="AN21" s="45"/>
      <c r="AO21" s="50">
        <v>15.9</v>
      </c>
      <c r="AP21" s="45"/>
      <c r="AQ21" s="50">
        <v>59.6</v>
      </c>
      <c r="AR21" s="45"/>
      <c r="AS21" s="50">
        <v>611.7</v>
      </c>
      <c r="AT21" s="45"/>
      <c r="AU21" s="50">
        <v>614.1</v>
      </c>
      <c r="AV21" s="45"/>
      <c r="AW21" s="50">
        <v>621.9</v>
      </c>
      <c r="AX21" s="45"/>
      <c r="AY21" s="50">
        <v>5.5</v>
      </c>
      <c r="AZ21" s="45"/>
      <c r="BA21" s="50">
        <v>5.4</v>
      </c>
      <c r="BB21" s="45"/>
    </row>
    <row r="22" spans="1:54" ht="12.75">
      <c r="A22" s="45" t="s">
        <v>69</v>
      </c>
      <c r="B22" s="45"/>
      <c r="C22" s="50">
        <v>526.6</v>
      </c>
      <c r="D22" s="45"/>
      <c r="E22" s="50">
        <v>332.2</v>
      </c>
      <c r="F22" s="45"/>
      <c r="G22" s="50">
        <v>43.3</v>
      </c>
      <c r="H22" s="45"/>
      <c r="I22" s="50">
        <v>152.9</v>
      </c>
      <c r="J22" s="45"/>
      <c r="K22" s="50">
        <v>136</v>
      </c>
      <c r="L22" s="45"/>
      <c r="M22" s="50">
        <v>78.8</v>
      </c>
      <c r="N22" s="45"/>
      <c r="O22" s="50">
        <v>75.5</v>
      </c>
      <c r="P22" s="45"/>
      <c r="Q22" s="50">
        <v>49.2</v>
      </c>
      <c r="R22" s="45"/>
      <c r="S22" s="50">
        <v>19.6</v>
      </c>
      <c r="T22" s="45"/>
      <c r="U22" s="50">
        <v>29.7</v>
      </c>
      <c r="V22" s="45"/>
      <c r="W22" s="50">
        <v>26.3</v>
      </c>
      <c r="X22" s="45"/>
      <c r="Y22" s="50">
        <v>3.2</v>
      </c>
      <c r="Z22" s="45"/>
      <c r="AA22" s="45" t="s">
        <v>73</v>
      </c>
      <c r="AB22" s="45"/>
      <c r="AC22" s="50">
        <v>5.5</v>
      </c>
      <c r="AD22" s="45"/>
      <c r="AE22" s="50">
        <v>33.6</v>
      </c>
      <c r="AF22" s="45"/>
      <c r="AG22" s="50">
        <v>28.1</v>
      </c>
      <c r="AH22" s="45"/>
      <c r="AI22" s="50">
        <v>144.4</v>
      </c>
      <c r="AJ22" s="45"/>
      <c r="AK22" s="50">
        <v>79.4</v>
      </c>
      <c r="AL22" s="45"/>
      <c r="AM22" s="50">
        <v>61.3</v>
      </c>
      <c r="AN22" s="45"/>
      <c r="AO22" s="50">
        <v>18.1</v>
      </c>
      <c r="AP22" s="45"/>
      <c r="AQ22" s="50">
        <v>65</v>
      </c>
      <c r="AR22" s="45"/>
      <c r="AS22" s="50">
        <v>658</v>
      </c>
      <c r="AT22" s="45"/>
      <c r="AU22" s="50">
        <v>657.6</v>
      </c>
      <c r="AV22" s="45"/>
      <c r="AW22" s="50">
        <v>668</v>
      </c>
      <c r="AX22" s="45"/>
      <c r="AY22" s="50">
        <v>7.4</v>
      </c>
      <c r="AZ22" s="45"/>
      <c r="BA22" s="50">
        <v>7.1</v>
      </c>
      <c r="BB22" s="45"/>
    </row>
    <row r="23" spans="1:54" ht="12.75">
      <c r="A23" s="45" t="s">
        <v>70</v>
      </c>
      <c r="B23" s="45"/>
      <c r="C23" s="50">
        <v>544.8</v>
      </c>
      <c r="D23" s="45"/>
      <c r="E23" s="50">
        <v>342.6</v>
      </c>
      <c r="F23" s="45"/>
      <c r="G23" s="50">
        <v>41.8</v>
      </c>
      <c r="H23" s="45"/>
      <c r="I23" s="50">
        <v>156.6</v>
      </c>
      <c r="J23" s="45"/>
      <c r="K23" s="50">
        <v>144.3</v>
      </c>
      <c r="L23" s="45"/>
      <c r="M23" s="50">
        <v>77.9</v>
      </c>
      <c r="N23" s="45"/>
      <c r="O23" s="50">
        <v>75</v>
      </c>
      <c r="P23" s="45"/>
      <c r="Q23" s="50">
        <v>48.6</v>
      </c>
      <c r="R23" s="45"/>
      <c r="S23" s="50">
        <v>19.7</v>
      </c>
      <c r="T23" s="45"/>
      <c r="U23" s="50">
        <v>28.9</v>
      </c>
      <c r="V23" s="45"/>
      <c r="W23" s="50">
        <v>26.4</v>
      </c>
      <c r="X23" s="45"/>
      <c r="Y23" s="50">
        <v>2.9</v>
      </c>
      <c r="Z23" s="45"/>
      <c r="AA23" s="45" t="s">
        <v>1</v>
      </c>
      <c r="AB23" s="45"/>
      <c r="AC23" s="50">
        <v>3.9</v>
      </c>
      <c r="AD23" s="45"/>
      <c r="AE23" s="50">
        <v>35.4</v>
      </c>
      <c r="AF23" s="45"/>
      <c r="AG23" s="50">
        <v>31.5</v>
      </c>
      <c r="AH23" s="45"/>
      <c r="AI23" s="50">
        <v>153</v>
      </c>
      <c r="AJ23" s="45"/>
      <c r="AK23" s="50">
        <v>81.8</v>
      </c>
      <c r="AL23" s="45"/>
      <c r="AM23" s="50">
        <v>62</v>
      </c>
      <c r="AN23" s="45"/>
      <c r="AO23" s="50">
        <v>19.7</v>
      </c>
      <c r="AP23" s="45"/>
      <c r="AQ23" s="50">
        <v>71.2</v>
      </c>
      <c r="AR23" s="45"/>
      <c r="AS23" s="50">
        <v>709.4</v>
      </c>
      <c r="AT23" s="45"/>
      <c r="AU23" s="50">
        <v>715.3</v>
      </c>
      <c r="AV23" s="45"/>
      <c r="AW23" s="50">
        <v>724.5</v>
      </c>
      <c r="AX23" s="45"/>
      <c r="AY23" s="50">
        <v>8.5</v>
      </c>
      <c r="AZ23" s="45"/>
      <c r="BA23" s="50">
        <v>8.8</v>
      </c>
      <c r="BB23" s="45"/>
    </row>
    <row r="24" spans="1:54" ht="12.75">
      <c r="A24" s="45" t="s">
        <v>71</v>
      </c>
      <c r="B24" s="45"/>
      <c r="C24" s="50">
        <v>585.2</v>
      </c>
      <c r="D24" s="45"/>
      <c r="E24" s="50">
        <v>363.4</v>
      </c>
      <c r="F24" s="45"/>
      <c r="G24" s="50">
        <v>46.9</v>
      </c>
      <c r="H24" s="45"/>
      <c r="I24" s="50">
        <v>162.8</v>
      </c>
      <c r="J24" s="45"/>
      <c r="K24" s="50">
        <v>153.7</v>
      </c>
      <c r="L24" s="45"/>
      <c r="M24" s="50">
        <v>87.9</v>
      </c>
      <c r="N24" s="45"/>
      <c r="O24" s="50">
        <v>81.8</v>
      </c>
      <c r="P24" s="45"/>
      <c r="Q24" s="50">
        <v>52.8</v>
      </c>
      <c r="R24" s="45"/>
      <c r="S24" s="50">
        <v>20.8</v>
      </c>
      <c r="T24" s="45"/>
      <c r="U24" s="50">
        <v>32.1</v>
      </c>
      <c r="V24" s="45"/>
      <c r="W24" s="50">
        <v>29</v>
      </c>
      <c r="X24" s="45"/>
      <c r="Y24" s="50">
        <v>6.1</v>
      </c>
      <c r="Z24" s="45"/>
      <c r="AA24" s="45" t="s">
        <v>2</v>
      </c>
      <c r="AB24" s="45"/>
      <c r="AC24" s="50">
        <v>1.9</v>
      </c>
      <c r="AD24" s="45"/>
      <c r="AE24" s="50">
        <v>38.9</v>
      </c>
      <c r="AF24" s="45"/>
      <c r="AG24" s="50">
        <v>37.1</v>
      </c>
      <c r="AH24" s="45"/>
      <c r="AI24" s="50">
        <v>173.6</v>
      </c>
      <c r="AJ24" s="45"/>
      <c r="AK24" s="50">
        <v>94.1</v>
      </c>
      <c r="AL24" s="45"/>
      <c r="AM24" s="50">
        <v>73.4</v>
      </c>
      <c r="AN24" s="45"/>
      <c r="AO24" s="50">
        <v>20.7</v>
      </c>
      <c r="AP24" s="45"/>
      <c r="AQ24" s="50">
        <v>79.5</v>
      </c>
      <c r="AR24" s="45"/>
      <c r="AS24" s="50">
        <v>774</v>
      </c>
      <c r="AT24" s="45"/>
      <c r="AU24" s="50">
        <v>785.9</v>
      </c>
      <c r="AV24" s="45"/>
      <c r="AW24" s="50">
        <v>793</v>
      </c>
      <c r="AX24" s="45"/>
      <c r="AY24" s="50">
        <v>9.5</v>
      </c>
      <c r="AZ24" s="45"/>
      <c r="BA24" s="50">
        <v>9.9</v>
      </c>
      <c r="BB24" s="45"/>
    </row>
    <row r="25" spans="1:54" ht="12.75">
      <c r="A25" s="45" t="s">
        <v>72</v>
      </c>
      <c r="B25" s="45"/>
      <c r="C25" s="50">
        <v>617.4</v>
      </c>
      <c r="D25" s="45"/>
      <c r="E25" s="50">
        <v>383</v>
      </c>
      <c r="F25" s="45"/>
      <c r="G25" s="50">
        <v>51.6</v>
      </c>
      <c r="H25" s="45"/>
      <c r="I25" s="50">
        <v>168.2</v>
      </c>
      <c r="J25" s="45"/>
      <c r="K25" s="50">
        <v>163.2</v>
      </c>
      <c r="L25" s="45"/>
      <c r="M25" s="50">
        <v>93.4</v>
      </c>
      <c r="N25" s="45"/>
      <c r="O25" s="50">
        <v>87.7</v>
      </c>
      <c r="P25" s="45"/>
      <c r="Q25" s="50">
        <v>55.6</v>
      </c>
      <c r="R25" s="45"/>
      <c r="S25" s="50">
        <v>21.2</v>
      </c>
      <c r="T25" s="45"/>
      <c r="U25" s="50">
        <v>34.4</v>
      </c>
      <c r="V25" s="45"/>
      <c r="W25" s="50">
        <v>32.1</v>
      </c>
      <c r="X25" s="45"/>
      <c r="Y25" s="50">
        <v>5.7</v>
      </c>
      <c r="Z25" s="45"/>
      <c r="AA25" s="45" t="s">
        <v>3</v>
      </c>
      <c r="AB25" s="45"/>
      <c r="AC25" s="50">
        <v>1.4</v>
      </c>
      <c r="AD25" s="45"/>
      <c r="AE25" s="50">
        <v>41.4</v>
      </c>
      <c r="AF25" s="45"/>
      <c r="AG25" s="50">
        <v>39.9</v>
      </c>
      <c r="AH25" s="45"/>
      <c r="AI25" s="50">
        <v>194.6</v>
      </c>
      <c r="AJ25" s="45"/>
      <c r="AK25" s="50">
        <v>106.6</v>
      </c>
      <c r="AL25" s="45"/>
      <c r="AM25" s="50">
        <v>85.5</v>
      </c>
      <c r="AN25" s="45"/>
      <c r="AO25" s="50">
        <v>21</v>
      </c>
      <c r="AP25" s="45"/>
      <c r="AQ25" s="50">
        <v>88.1</v>
      </c>
      <c r="AR25" s="45"/>
      <c r="AS25" s="50">
        <v>823.1</v>
      </c>
      <c r="AT25" s="45"/>
      <c r="AU25" s="50">
        <v>832.2</v>
      </c>
      <c r="AV25" s="45"/>
      <c r="AW25" s="50">
        <v>839.1</v>
      </c>
      <c r="AX25" s="45"/>
      <c r="AY25" s="50">
        <v>5.8</v>
      </c>
      <c r="AZ25" s="45"/>
      <c r="BA25" s="50">
        <v>5.9</v>
      </c>
      <c r="BB25" s="45"/>
    </row>
    <row r="26" spans="1:54" ht="12.75">
      <c r="A26" s="45" t="s">
        <v>73</v>
      </c>
      <c r="B26" s="45"/>
      <c r="C26" s="50">
        <v>663</v>
      </c>
      <c r="D26" s="45"/>
      <c r="E26" s="50">
        <v>411.4</v>
      </c>
      <c r="F26" s="45"/>
      <c r="G26" s="50">
        <v>56.7</v>
      </c>
      <c r="H26" s="45"/>
      <c r="I26" s="50">
        <v>178.7</v>
      </c>
      <c r="J26" s="45"/>
      <c r="K26" s="50">
        <v>176.1</v>
      </c>
      <c r="L26" s="45"/>
      <c r="M26" s="50">
        <v>101.7</v>
      </c>
      <c r="N26" s="45"/>
      <c r="O26" s="50">
        <v>96.7</v>
      </c>
      <c r="P26" s="45"/>
      <c r="Q26" s="50">
        <v>62.4</v>
      </c>
      <c r="R26" s="45"/>
      <c r="S26" s="50">
        <v>23.7</v>
      </c>
      <c r="T26" s="45"/>
      <c r="U26" s="50">
        <v>38.7</v>
      </c>
      <c r="V26" s="45"/>
      <c r="W26" s="50">
        <v>34.3</v>
      </c>
      <c r="X26" s="45"/>
      <c r="Y26" s="50">
        <v>5</v>
      </c>
      <c r="Z26" s="45"/>
      <c r="AA26" s="45" t="s">
        <v>4</v>
      </c>
      <c r="AB26" s="45"/>
      <c r="AC26" s="50">
        <v>-1.3</v>
      </c>
      <c r="AD26" s="45"/>
      <c r="AE26" s="50">
        <v>45.3</v>
      </c>
      <c r="AF26" s="45"/>
      <c r="AG26" s="50">
        <v>46.6</v>
      </c>
      <c r="AH26" s="45"/>
      <c r="AI26" s="50">
        <v>212.1</v>
      </c>
      <c r="AJ26" s="45"/>
      <c r="AK26" s="50">
        <v>113.8</v>
      </c>
      <c r="AL26" s="45"/>
      <c r="AM26" s="50">
        <v>92</v>
      </c>
      <c r="AN26" s="45"/>
      <c r="AO26" s="50">
        <v>21.8</v>
      </c>
      <c r="AP26" s="45"/>
      <c r="AQ26" s="50">
        <v>98.3</v>
      </c>
      <c r="AR26" s="45"/>
      <c r="AS26" s="50">
        <v>901.4</v>
      </c>
      <c r="AT26" s="45"/>
      <c r="AU26" s="50">
        <v>911.8</v>
      </c>
      <c r="AV26" s="45"/>
      <c r="AW26" s="50">
        <v>916.7</v>
      </c>
      <c r="AX26" s="45"/>
      <c r="AY26" s="50">
        <v>9.2</v>
      </c>
      <c r="AZ26" s="45"/>
      <c r="BA26" s="50">
        <v>9.6</v>
      </c>
      <c r="BB26" s="45"/>
    </row>
    <row r="27" spans="1:54" ht="12.75">
      <c r="A27" s="45" t="s">
        <v>1</v>
      </c>
      <c r="B27" s="45"/>
      <c r="C27" s="50">
        <v>719.1</v>
      </c>
      <c r="D27" s="45"/>
      <c r="E27" s="50">
        <v>444.3</v>
      </c>
      <c r="F27" s="45"/>
      <c r="G27" s="50">
        <v>63.3</v>
      </c>
      <c r="H27" s="45"/>
      <c r="I27" s="50">
        <v>191.6</v>
      </c>
      <c r="J27" s="45"/>
      <c r="K27" s="50">
        <v>189.4</v>
      </c>
      <c r="L27" s="45"/>
      <c r="M27" s="50">
        <v>118</v>
      </c>
      <c r="N27" s="45"/>
      <c r="O27" s="50">
        <v>108.3</v>
      </c>
      <c r="P27" s="45"/>
      <c r="Q27" s="50">
        <v>74.1</v>
      </c>
      <c r="R27" s="45"/>
      <c r="S27" s="50">
        <v>28.3</v>
      </c>
      <c r="T27" s="45"/>
      <c r="U27" s="50">
        <v>45.8</v>
      </c>
      <c r="V27" s="45"/>
      <c r="W27" s="50">
        <v>34.2</v>
      </c>
      <c r="X27" s="45"/>
      <c r="Y27" s="50">
        <v>9.7</v>
      </c>
      <c r="Z27" s="45"/>
      <c r="AA27" s="45" t="s">
        <v>5</v>
      </c>
      <c r="AB27" s="45"/>
      <c r="AC27" s="50">
        <v>-1.2</v>
      </c>
      <c r="AD27" s="45"/>
      <c r="AE27" s="50">
        <v>49.3</v>
      </c>
      <c r="AF27" s="45"/>
      <c r="AG27" s="50">
        <v>50.5</v>
      </c>
      <c r="AH27" s="45"/>
      <c r="AI27" s="50">
        <v>223.8</v>
      </c>
      <c r="AJ27" s="45"/>
      <c r="AK27" s="50">
        <v>115.8</v>
      </c>
      <c r="AL27" s="45"/>
      <c r="AM27" s="50">
        <v>92.4</v>
      </c>
      <c r="AN27" s="45"/>
      <c r="AO27" s="50">
        <v>23.4</v>
      </c>
      <c r="AP27" s="45"/>
      <c r="AQ27" s="50">
        <v>108</v>
      </c>
      <c r="AR27" s="45"/>
      <c r="AS27" s="50">
        <v>972.7</v>
      </c>
      <c r="AT27" s="45"/>
      <c r="AU27" s="50">
        <v>983.4</v>
      </c>
      <c r="AV27" s="45"/>
      <c r="AW27" s="50">
        <v>988.4</v>
      </c>
      <c r="AX27" s="45"/>
      <c r="AY27" s="50">
        <v>7.9</v>
      </c>
      <c r="AZ27" s="45"/>
      <c r="BA27" s="50">
        <v>7.8</v>
      </c>
      <c r="BB27" s="45"/>
    </row>
    <row r="28" spans="1:54" ht="12.75">
      <c r="A28" s="45" t="s">
        <v>2</v>
      </c>
      <c r="B28" s="45"/>
      <c r="C28" s="50">
        <v>787.8</v>
      </c>
      <c r="D28" s="45"/>
      <c r="E28" s="50">
        <v>481.9</v>
      </c>
      <c r="F28" s="45"/>
      <c r="G28" s="50">
        <v>68.3</v>
      </c>
      <c r="H28" s="45"/>
      <c r="I28" s="50">
        <v>208.8</v>
      </c>
      <c r="J28" s="45"/>
      <c r="K28" s="50">
        <v>204.8</v>
      </c>
      <c r="L28" s="45"/>
      <c r="M28" s="50">
        <v>130.4</v>
      </c>
      <c r="N28" s="45"/>
      <c r="O28" s="50">
        <v>116.7</v>
      </c>
      <c r="P28" s="45"/>
      <c r="Q28" s="50">
        <v>84.4</v>
      </c>
      <c r="R28" s="45"/>
      <c r="S28" s="50">
        <v>31.3</v>
      </c>
      <c r="T28" s="45"/>
      <c r="U28" s="50">
        <v>53</v>
      </c>
      <c r="V28" s="45"/>
      <c r="W28" s="50">
        <v>32.3</v>
      </c>
      <c r="X28" s="45"/>
      <c r="Y28" s="50">
        <v>13.8</v>
      </c>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1:54" ht="12.75">
      <c r="A29" s="45" t="s">
        <v>3</v>
      </c>
      <c r="B29" s="45"/>
      <c r="C29" s="50">
        <v>833.6</v>
      </c>
      <c r="D29" s="45"/>
      <c r="E29" s="50">
        <v>509.5</v>
      </c>
      <c r="F29" s="45"/>
      <c r="G29" s="50">
        <v>70.4</v>
      </c>
      <c r="H29" s="45"/>
      <c r="I29" s="50">
        <v>217.1</v>
      </c>
      <c r="J29" s="45"/>
      <c r="K29" s="50">
        <v>222</v>
      </c>
      <c r="L29" s="45"/>
      <c r="M29" s="50">
        <v>128</v>
      </c>
      <c r="N29" s="45"/>
      <c r="O29" s="50">
        <v>117.6</v>
      </c>
      <c r="P29" s="45"/>
      <c r="Q29" s="50">
        <v>85.2</v>
      </c>
      <c r="R29" s="45"/>
      <c r="S29" s="50">
        <v>31.5</v>
      </c>
      <c r="T29" s="45"/>
      <c r="U29" s="50">
        <v>53.7</v>
      </c>
      <c r="V29" s="45"/>
      <c r="W29" s="50">
        <v>32.4</v>
      </c>
      <c r="X29" s="45"/>
      <c r="Y29" s="50">
        <v>10.5</v>
      </c>
      <c r="Z29" s="45"/>
      <c r="AA29" s="45" t="s">
        <v>213</v>
      </c>
      <c r="AB29" s="45"/>
      <c r="AC29" s="50">
        <v>1.2</v>
      </c>
      <c r="AD29" s="45"/>
      <c r="AE29" s="50">
        <v>57</v>
      </c>
      <c r="AF29" s="45"/>
      <c r="AG29" s="50">
        <v>55.8</v>
      </c>
      <c r="AH29" s="45"/>
      <c r="AI29" s="50">
        <v>236.1</v>
      </c>
      <c r="AJ29" s="45"/>
      <c r="AK29" s="50">
        <v>115.9</v>
      </c>
      <c r="AL29" s="45"/>
      <c r="AM29" s="50">
        <v>90.6</v>
      </c>
      <c r="AN29" s="45"/>
      <c r="AO29" s="50">
        <v>25.3</v>
      </c>
      <c r="AP29" s="45"/>
      <c r="AQ29" s="50">
        <v>120.2</v>
      </c>
      <c r="AR29" s="45"/>
      <c r="AS29" s="50">
        <v>1033.4</v>
      </c>
      <c r="AT29" s="45"/>
      <c r="AU29" s="50">
        <v>1034.4</v>
      </c>
      <c r="AV29" s="45"/>
      <c r="AW29" s="50">
        <v>1042</v>
      </c>
      <c r="AX29" s="45"/>
      <c r="AY29" s="50">
        <v>5.4</v>
      </c>
      <c r="AZ29" s="45"/>
      <c r="BA29" s="50">
        <v>5.2</v>
      </c>
      <c r="BB29" s="45"/>
    </row>
    <row r="30" spans="1:54" ht="12.75">
      <c r="A30" s="45" t="s">
        <v>4</v>
      </c>
      <c r="B30" s="45"/>
      <c r="C30" s="50">
        <v>910.6</v>
      </c>
      <c r="D30" s="45"/>
      <c r="E30" s="50">
        <v>559.8</v>
      </c>
      <c r="F30" s="45"/>
      <c r="G30" s="50">
        <v>80.8</v>
      </c>
      <c r="H30" s="45"/>
      <c r="I30" s="50">
        <v>235.7</v>
      </c>
      <c r="J30" s="45"/>
      <c r="K30" s="50">
        <v>243.4</v>
      </c>
      <c r="L30" s="45"/>
      <c r="M30" s="50">
        <v>139.9</v>
      </c>
      <c r="N30" s="45"/>
      <c r="O30" s="50">
        <v>130.8</v>
      </c>
      <c r="P30" s="45"/>
      <c r="Q30" s="50">
        <v>92.1</v>
      </c>
      <c r="R30" s="45"/>
      <c r="S30" s="50">
        <v>33.6</v>
      </c>
      <c r="T30" s="45"/>
      <c r="U30" s="50">
        <v>58.5</v>
      </c>
      <c r="V30" s="45"/>
      <c r="W30" s="50">
        <v>38.7</v>
      </c>
      <c r="X30" s="45"/>
      <c r="Y30" s="50">
        <v>9.1</v>
      </c>
      <c r="Z30" s="45"/>
      <c r="AA30" s="45" t="s">
        <v>214</v>
      </c>
      <c r="AB30" s="45"/>
      <c r="AC30" s="50">
        <v>-3</v>
      </c>
      <c r="AD30" s="45"/>
      <c r="AE30" s="50">
        <v>59.3</v>
      </c>
      <c r="AF30" s="45"/>
      <c r="AG30" s="50">
        <v>62.3</v>
      </c>
      <c r="AH30" s="45"/>
      <c r="AI30" s="50">
        <v>249.9</v>
      </c>
      <c r="AJ30" s="45"/>
      <c r="AK30" s="50">
        <v>117.1</v>
      </c>
      <c r="AL30" s="45"/>
      <c r="AM30" s="50">
        <v>88.7</v>
      </c>
      <c r="AN30" s="45"/>
      <c r="AO30" s="50">
        <v>28.3</v>
      </c>
      <c r="AP30" s="45"/>
      <c r="AQ30" s="50">
        <v>132.8</v>
      </c>
      <c r="AR30" s="45"/>
      <c r="AS30" s="50">
        <v>1116.9</v>
      </c>
      <c r="AT30" s="45"/>
      <c r="AU30" s="50">
        <v>1128.4</v>
      </c>
      <c r="AV30" s="45"/>
      <c r="AW30" s="50">
        <v>1133.1</v>
      </c>
      <c r="AX30" s="45"/>
      <c r="AY30" s="50">
        <v>8.7</v>
      </c>
      <c r="AZ30" s="45"/>
      <c r="BA30" s="50">
        <v>9.1</v>
      </c>
      <c r="BB30" s="45"/>
    </row>
    <row r="31" spans="1:54" ht="12.75">
      <c r="A31" s="45" t="s">
        <v>5</v>
      </c>
      <c r="B31" s="45"/>
      <c r="C31" s="50">
        <v>982.2</v>
      </c>
      <c r="D31" s="45"/>
      <c r="E31" s="50">
        <v>604.7</v>
      </c>
      <c r="F31" s="45"/>
      <c r="G31" s="50">
        <v>85.9</v>
      </c>
      <c r="H31" s="45"/>
      <c r="I31" s="50">
        <v>253.2</v>
      </c>
      <c r="J31" s="45"/>
      <c r="K31" s="50">
        <v>265.5</v>
      </c>
      <c r="L31" s="45"/>
      <c r="M31" s="50">
        <v>155</v>
      </c>
      <c r="N31" s="45"/>
      <c r="O31" s="50">
        <v>145.5</v>
      </c>
      <c r="P31" s="45"/>
      <c r="Q31" s="50">
        <v>102.9</v>
      </c>
      <c r="R31" s="45"/>
      <c r="S31" s="50">
        <v>37.7</v>
      </c>
      <c r="T31" s="45"/>
      <c r="U31" s="50">
        <v>65.2</v>
      </c>
      <c r="V31" s="45"/>
      <c r="W31" s="50">
        <v>42.6</v>
      </c>
      <c r="X31" s="45"/>
      <c r="Y31" s="50">
        <v>9.5</v>
      </c>
      <c r="Z31" s="45"/>
      <c r="AA31" s="45" t="s">
        <v>80</v>
      </c>
      <c r="AB31" s="45"/>
      <c r="AC31" s="50">
        <v>-8</v>
      </c>
      <c r="AD31" s="45"/>
      <c r="AE31" s="50">
        <v>66.2</v>
      </c>
      <c r="AF31" s="45"/>
      <c r="AG31" s="50">
        <v>74.2</v>
      </c>
      <c r="AH31" s="45"/>
      <c r="AI31" s="50">
        <v>268.9</v>
      </c>
      <c r="AJ31" s="45"/>
      <c r="AK31" s="50">
        <v>125.1</v>
      </c>
      <c r="AL31" s="45"/>
      <c r="AM31" s="50">
        <v>93.2</v>
      </c>
      <c r="AN31" s="45"/>
      <c r="AO31" s="50">
        <v>31.9</v>
      </c>
      <c r="AP31" s="45"/>
      <c r="AQ31" s="50">
        <v>143.8</v>
      </c>
      <c r="AR31" s="45"/>
      <c r="AS31" s="50">
        <v>1227.4</v>
      </c>
      <c r="AT31" s="45"/>
      <c r="AU31" s="50">
        <v>1245.3</v>
      </c>
      <c r="AV31" s="45"/>
      <c r="AW31" s="50">
        <v>1246</v>
      </c>
      <c r="AX31" s="45"/>
      <c r="AY31" s="50">
        <v>9.9</v>
      </c>
      <c r="AZ31" s="45"/>
      <c r="BA31" s="50">
        <v>10.4</v>
      </c>
      <c r="BB31" s="45"/>
    </row>
    <row r="32" spans="1:54" ht="12.7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t="s">
        <v>81</v>
      </c>
      <c r="AB32" s="45"/>
      <c r="AC32" s="50">
        <v>0.6</v>
      </c>
      <c r="AD32" s="45"/>
      <c r="AE32" s="50">
        <v>91.8</v>
      </c>
      <c r="AF32" s="45"/>
      <c r="AG32" s="50">
        <v>91.2</v>
      </c>
      <c r="AH32" s="45"/>
      <c r="AI32" s="50">
        <v>287.6</v>
      </c>
      <c r="AJ32" s="45"/>
      <c r="AK32" s="50">
        <v>128.2</v>
      </c>
      <c r="AL32" s="45"/>
      <c r="AM32" s="50">
        <v>94.7</v>
      </c>
      <c r="AN32" s="45"/>
      <c r="AO32" s="50">
        <v>33.5</v>
      </c>
      <c r="AP32" s="45"/>
      <c r="AQ32" s="50">
        <v>159.4</v>
      </c>
      <c r="AR32" s="45"/>
      <c r="AS32" s="50">
        <v>1365.2</v>
      </c>
      <c r="AT32" s="45"/>
      <c r="AU32" s="50">
        <v>1382</v>
      </c>
      <c r="AV32" s="45"/>
      <c r="AW32" s="50">
        <v>1395.4</v>
      </c>
      <c r="AX32" s="45"/>
      <c r="AY32" s="50">
        <v>11.7</v>
      </c>
      <c r="AZ32" s="45"/>
      <c r="BA32" s="50">
        <v>11</v>
      </c>
      <c r="BB32" s="45"/>
    </row>
    <row r="33" spans="1:54" ht="12.75">
      <c r="A33" s="45" t="s">
        <v>213</v>
      </c>
      <c r="B33" s="45"/>
      <c r="C33" s="50">
        <v>1035.6</v>
      </c>
      <c r="D33" s="45"/>
      <c r="E33" s="50">
        <v>648.1</v>
      </c>
      <c r="F33" s="45"/>
      <c r="G33" s="50">
        <v>85</v>
      </c>
      <c r="H33" s="45"/>
      <c r="I33" s="50">
        <v>272</v>
      </c>
      <c r="J33" s="45"/>
      <c r="K33" s="50">
        <v>291.1</v>
      </c>
      <c r="L33" s="45"/>
      <c r="M33" s="50">
        <v>150.2</v>
      </c>
      <c r="N33" s="45"/>
      <c r="O33" s="50">
        <v>148.1</v>
      </c>
      <c r="P33" s="45"/>
      <c r="Q33" s="50">
        <v>106.7</v>
      </c>
      <c r="R33" s="45"/>
      <c r="S33" s="50">
        <v>40.3</v>
      </c>
      <c r="T33" s="45"/>
      <c r="U33" s="50">
        <v>66.4</v>
      </c>
      <c r="V33" s="45"/>
      <c r="W33" s="50">
        <v>41.4</v>
      </c>
      <c r="X33" s="45"/>
      <c r="Y33" s="50">
        <v>2.2</v>
      </c>
      <c r="Z33" s="45"/>
      <c r="AA33" s="45" t="s">
        <v>82</v>
      </c>
      <c r="AB33" s="45"/>
      <c r="AC33" s="50">
        <v>-3.1</v>
      </c>
      <c r="AD33" s="45"/>
      <c r="AE33" s="50">
        <v>124.3</v>
      </c>
      <c r="AF33" s="45"/>
      <c r="AG33" s="50">
        <v>127.5</v>
      </c>
      <c r="AH33" s="45"/>
      <c r="AI33" s="50">
        <v>323.2</v>
      </c>
      <c r="AJ33" s="45"/>
      <c r="AK33" s="50">
        <v>139.9</v>
      </c>
      <c r="AL33" s="45"/>
      <c r="AM33" s="50">
        <v>101.9</v>
      </c>
      <c r="AN33" s="45"/>
      <c r="AO33" s="50">
        <v>38</v>
      </c>
      <c r="AP33" s="45"/>
      <c r="AQ33" s="50">
        <v>183.3</v>
      </c>
      <c r="AR33" s="45"/>
      <c r="AS33" s="50">
        <v>1482.8</v>
      </c>
      <c r="AT33" s="45"/>
      <c r="AU33" s="50">
        <v>1500</v>
      </c>
      <c r="AV33" s="45"/>
      <c r="AW33" s="50">
        <v>1512.6</v>
      </c>
      <c r="AX33" s="45"/>
      <c r="AY33" s="50">
        <v>8.3</v>
      </c>
      <c r="AZ33" s="45"/>
      <c r="BA33" s="50">
        <v>8.5</v>
      </c>
      <c r="BB33" s="45"/>
    </row>
    <row r="34" spans="1:54" ht="12.75">
      <c r="A34" s="45" t="s">
        <v>214</v>
      </c>
      <c r="B34" s="45"/>
      <c r="C34" s="50">
        <v>1125.4</v>
      </c>
      <c r="D34" s="45"/>
      <c r="E34" s="50">
        <v>702.5</v>
      </c>
      <c r="F34" s="45"/>
      <c r="G34" s="50">
        <v>96.9</v>
      </c>
      <c r="H34" s="45"/>
      <c r="I34" s="50">
        <v>285.5</v>
      </c>
      <c r="J34" s="45"/>
      <c r="K34" s="50">
        <v>320.1</v>
      </c>
      <c r="L34" s="45"/>
      <c r="M34" s="50">
        <v>176</v>
      </c>
      <c r="N34" s="45"/>
      <c r="O34" s="50">
        <v>167.5</v>
      </c>
      <c r="P34" s="45"/>
      <c r="Q34" s="50">
        <v>111.7</v>
      </c>
      <c r="R34" s="45"/>
      <c r="S34" s="50">
        <v>42.7</v>
      </c>
      <c r="T34" s="45"/>
      <c r="U34" s="50">
        <v>69.1</v>
      </c>
      <c r="V34" s="45"/>
      <c r="W34" s="50">
        <v>55.8</v>
      </c>
      <c r="X34" s="45"/>
      <c r="Y34" s="50">
        <v>8.5</v>
      </c>
      <c r="Z34" s="45"/>
      <c r="AA34" s="45" t="s">
        <v>83</v>
      </c>
      <c r="AB34" s="45"/>
      <c r="AC34" s="50">
        <v>13.6</v>
      </c>
      <c r="AD34" s="45"/>
      <c r="AE34" s="50">
        <v>136.3</v>
      </c>
      <c r="AF34" s="45"/>
      <c r="AG34" s="50">
        <v>122.7</v>
      </c>
      <c r="AH34" s="45"/>
      <c r="AI34" s="50">
        <v>362.6</v>
      </c>
      <c r="AJ34" s="45"/>
      <c r="AK34" s="50">
        <v>154.5</v>
      </c>
      <c r="AL34" s="45"/>
      <c r="AM34" s="50">
        <v>110.9</v>
      </c>
      <c r="AN34" s="45"/>
      <c r="AO34" s="50">
        <v>43.6</v>
      </c>
      <c r="AP34" s="45"/>
      <c r="AQ34" s="50">
        <v>208.1</v>
      </c>
      <c r="AR34" s="45"/>
      <c r="AS34" s="50">
        <v>1636.9</v>
      </c>
      <c r="AT34" s="45"/>
      <c r="AU34" s="50">
        <v>1617.1</v>
      </c>
      <c r="AV34" s="45"/>
      <c r="AW34" s="50">
        <v>1643.9</v>
      </c>
      <c r="AX34" s="45"/>
      <c r="AY34" s="50">
        <v>8.9</v>
      </c>
      <c r="AZ34" s="45"/>
      <c r="BA34" s="50">
        <v>7.8</v>
      </c>
      <c r="BB34" s="45"/>
    </row>
    <row r="35" spans="1:54" ht="12.75">
      <c r="A35" s="45" t="s">
        <v>80</v>
      </c>
      <c r="B35" s="45"/>
      <c r="C35" s="50">
        <v>1237.3</v>
      </c>
      <c r="D35" s="45"/>
      <c r="E35" s="50">
        <v>770.7</v>
      </c>
      <c r="F35" s="45"/>
      <c r="G35" s="50">
        <v>110.4</v>
      </c>
      <c r="H35" s="45"/>
      <c r="I35" s="50">
        <v>308</v>
      </c>
      <c r="J35" s="45"/>
      <c r="K35" s="50">
        <v>352.3</v>
      </c>
      <c r="L35" s="45"/>
      <c r="M35" s="50">
        <v>205.6</v>
      </c>
      <c r="N35" s="45"/>
      <c r="O35" s="50">
        <v>195.7</v>
      </c>
      <c r="P35" s="45"/>
      <c r="Q35" s="50">
        <v>126.1</v>
      </c>
      <c r="R35" s="45"/>
      <c r="S35" s="50">
        <v>47.2</v>
      </c>
      <c r="T35" s="45"/>
      <c r="U35" s="50">
        <v>78.9</v>
      </c>
      <c r="V35" s="45"/>
      <c r="W35" s="50">
        <v>69.7</v>
      </c>
      <c r="X35" s="45"/>
      <c r="Y35" s="50">
        <v>9.9</v>
      </c>
      <c r="Z35" s="45"/>
      <c r="AA35" s="45" t="s">
        <v>84</v>
      </c>
      <c r="AB35" s="45"/>
      <c r="AC35" s="50">
        <v>-2.3</v>
      </c>
      <c r="AD35" s="45"/>
      <c r="AE35" s="50">
        <v>148.9</v>
      </c>
      <c r="AF35" s="45"/>
      <c r="AG35" s="50">
        <v>151.1</v>
      </c>
      <c r="AH35" s="45"/>
      <c r="AI35" s="50">
        <v>385.9</v>
      </c>
      <c r="AJ35" s="45"/>
      <c r="AK35" s="50">
        <v>162.7</v>
      </c>
      <c r="AL35" s="45"/>
      <c r="AM35" s="50">
        <v>116.1</v>
      </c>
      <c r="AN35" s="45"/>
      <c r="AO35" s="50">
        <v>46.6</v>
      </c>
      <c r="AP35" s="45"/>
      <c r="AQ35" s="50">
        <v>223.1</v>
      </c>
      <c r="AR35" s="45"/>
      <c r="AS35" s="50">
        <v>1802</v>
      </c>
      <c r="AT35" s="45"/>
      <c r="AU35" s="50">
        <v>1821.2</v>
      </c>
      <c r="AV35" s="45"/>
      <c r="AW35" s="50">
        <v>1836.1</v>
      </c>
      <c r="AX35" s="45"/>
      <c r="AY35" s="50">
        <v>11.5</v>
      </c>
      <c r="AZ35" s="45"/>
      <c r="BA35" s="50">
        <v>12.6</v>
      </c>
      <c r="BB35" s="45"/>
    </row>
    <row r="36" spans="1:54" ht="12.75">
      <c r="A36" s="45" t="s">
        <v>81</v>
      </c>
      <c r="B36" s="45"/>
      <c r="C36" s="50">
        <v>1382.6</v>
      </c>
      <c r="D36" s="45"/>
      <c r="E36" s="50">
        <v>851.6</v>
      </c>
      <c r="F36" s="45"/>
      <c r="G36" s="50">
        <v>123.5</v>
      </c>
      <c r="H36" s="45"/>
      <c r="I36" s="50">
        <v>343.1</v>
      </c>
      <c r="J36" s="45"/>
      <c r="K36" s="50">
        <v>384.9</v>
      </c>
      <c r="L36" s="45"/>
      <c r="M36" s="50">
        <v>242.9</v>
      </c>
      <c r="N36" s="45"/>
      <c r="O36" s="50">
        <v>225.4</v>
      </c>
      <c r="P36" s="45"/>
      <c r="Q36" s="50">
        <v>150</v>
      </c>
      <c r="R36" s="45"/>
      <c r="S36" s="50">
        <v>55</v>
      </c>
      <c r="T36" s="45"/>
      <c r="U36" s="50">
        <v>95.1</v>
      </c>
      <c r="V36" s="45"/>
      <c r="W36" s="50">
        <v>75.3</v>
      </c>
      <c r="X36" s="45"/>
      <c r="Y36" s="50">
        <v>17.5</v>
      </c>
      <c r="Z36" s="45"/>
      <c r="AA36" s="45" t="s">
        <v>85</v>
      </c>
      <c r="AB36" s="45"/>
      <c r="AC36" s="50">
        <v>-23.7</v>
      </c>
      <c r="AD36" s="45"/>
      <c r="AE36" s="50">
        <v>158.8</v>
      </c>
      <c r="AF36" s="45"/>
      <c r="AG36" s="50">
        <v>182.4</v>
      </c>
      <c r="AH36" s="45"/>
      <c r="AI36" s="50">
        <v>416.9</v>
      </c>
      <c r="AJ36" s="45"/>
      <c r="AK36" s="50">
        <v>178.4</v>
      </c>
      <c r="AL36" s="45"/>
      <c r="AM36" s="50">
        <v>125.8</v>
      </c>
      <c r="AN36" s="45"/>
      <c r="AO36" s="50">
        <v>52.6</v>
      </c>
      <c r="AP36" s="45"/>
      <c r="AQ36" s="50">
        <v>238.5</v>
      </c>
      <c r="AR36" s="45"/>
      <c r="AS36" s="50">
        <v>2003.8</v>
      </c>
      <c r="AT36" s="45"/>
      <c r="AU36" s="50">
        <v>2050.5</v>
      </c>
      <c r="AV36" s="45"/>
      <c r="AW36" s="50">
        <v>2047.5</v>
      </c>
      <c r="AX36" s="45"/>
      <c r="AY36" s="50">
        <v>11.4</v>
      </c>
      <c r="AZ36" s="45"/>
      <c r="BA36" s="50">
        <v>12.6</v>
      </c>
      <c r="BB36" s="45"/>
    </row>
    <row r="37" spans="1:54" ht="12.75">
      <c r="A37" s="45" t="s">
        <v>82</v>
      </c>
      <c r="B37" s="45"/>
      <c r="C37" s="50">
        <v>1496.9</v>
      </c>
      <c r="D37" s="45"/>
      <c r="E37" s="50">
        <v>931.2</v>
      </c>
      <c r="F37" s="45"/>
      <c r="G37" s="50">
        <v>122.3</v>
      </c>
      <c r="H37" s="45"/>
      <c r="I37" s="50">
        <v>384.5</v>
      </c>
      <c r="J37" s="45"/>
      <c r="K37" s="50">
        <v>424.4</v>
      </c>
      <c r="L37" s="45"/>
      <c r="M37" s="50">
        <v>245.6</v>
      </c>
      <c r="N37" s="45"/>
      <c r="O37" s="50">
        <v>231.5</v>
      </c>
      <c r="P37" s="45"/>
      <c r="Q37" s="50">
        <v>165.6</v>
      </c>
      <c r="R37" s="45"/>
      <c r="S37" s="50">
        <v>61.2</v>
      </c>
      <c r="T37" s="45"/>
      <c r="U37" s="50">
        <v>104.3</v>
      </c>
      <c r="V37" s="45"/>
      <c r="W37" s="50">
        <v>66</v>
      </c>
      <c r="X37" s="45"/>
      <c r="Y37" s="50">
        <v>14.1</v>
      </c>
      <c r="Z37" s="45"/>
      <c r="AA37" s="45" t="s">
        <v>16</v>
      </c>
      <c r="AB37" s="45"/>
      <c r="AC37" s="50">
        <v>-26.1</v>
      </c>
      <c r="AD37" s="45"/>
      <c r="AE37" s="50">
        <v>186.1</v>
      </c>
      <c r="AF37" s="45"/>
      <c r="AG37" s="50">
        <v>212.3</v>
      </c>
      <c r="AH37" s="45"/>
      <c r="AI37" s="50">
        <v>457.9</v>
      </c>
      <c r="AJ37" s="45"/>
      <c r="AK37" s="50">
        <v>194.4</v>
      </c>
      <c r="AL37" s="45"/>
      <c r="AM37" s="50">
        <v>135.6</v>
      </c>
      <c r="AN37" s="45"/>
      <c r="AO37" s="50">
        <v>58.9</v>
      </c>
      <c r="AP37" s="45"/>
      <c r="AQ37" s="50">
        <v>263.4</v>
      </c>
      <c r="AR37" s="45"/>
      <c r="AS37" s="50">
        <v>2264.2</v>
      </c>
      <c r="AT37" s="45"/>
      <c r="AU37" s="50">
        <v>2317.5</v>
      </c>
      <c r="AV37" s="45"/>
      <c r="AW37" s="50">
        <v>2313.5</v>
      </c>
      <c r="AX37" s="45"/>
      <c r="AY37" s="50">
        <v>13</v>
      </c>
      <c r="AZ37" s="45"/>
      <c r="BA37" s="50">
        <v>13</v>
      </c>
      <c r="BB37" s="45"/>
    </row>
    <row r="38" spans="1:54" ht="12.75">
      <c r="A38" s="45" t="s">
        <v>83</v>
      </c>
      <c r="B38" s="45"/>
      <c r="C38" s="50">
        <v>1630.6</v>
      </c>
      <c r="D38" s="45"/>
      <c r="E38" s="50">
        <v>1029.1</v>
      </c>
      <c r="F38" s="45"/>
      <c r="G38" s="50">
        <v>133.5</v>
      </c>
      <c r="H38" s="45"/>
      <c r="I38" s="50">
        <v>420.6</v>
      </c>
      <c r="J38" s="45"/>
      <c r="K38" s="50">
        <v>475</v>
      </c>
      <c r="L38" s="45"/>
      <c r="M38" s="50">
        <v>225.4</v>
      </c>
      <c r="N38" s="45"/>
      <c r="O38" s="50">
        <v>231.7</v>
      </c>
      <c r="P38" s="45"/>
      <c r="Q38" s="50">
        <v>169</v>
      </c>
      <c r="R38" s="45"/>
      <c r="S38" s="50">
        <v>61.4</v>
      </c>
      <c r="T38" s="45"/>
      <c r="U38" s="50">
        <v>107.6</v>
      </c>
      <c r="V38" s="45"/>
      <c r="W38" s="50">
        <v>62.7</v>
      </c>
      <c r="X38" s="45"/>
      <c r="Y38" s="50">
        <v>-6.3</v>
      </c>
      <c r="Z38" s="45"/>
      <c r="AA38" s="45" t="s">
        <v>17</v>
      </c>
      <c r="AB38" s="45"/>
      <c r="AC38" s="50">
        <v>-24</v>
      </c>
      <c r="AD38" s="45"/>
      <c r="AE38" s="50">
        <v>228.7</v>
      </c>
      <c r="AF38" s="45"/>
      <c r="AG38" s="50">
        <v>252.7</v>
      </c>
      <c r="AH38" s="45"/>
      <c r="AI38" s="50">
        <v>507.1</v>
      </c>
      <c r="AJ38" s="45"/>
      <c r="AK38" s="50">
        <v>215</v>
      </c>
      <c r="AL38" s="45"/>
      <c r="AM38" s="50">
        <v>151.2</v>
      </c>
      <c r="AN38" s="45"/>
      <c r="AO38" s="50">
        <v>63.8</v>
      </c>
      <c r="AP38" s="45"/>
      <c r="AQ38" s="50">
        <v>292</v>
      </c>
      <c r="AR38" s="45"/>
      <c r="AS38" s="50">
        <v>2540.6</v>
      </c>
      <c r="AT38" s="45"/>
      <c r="AU38" s="50">
        <v>2581.5</v>
      </c>
      <c r="AV38" s="45"/>
      <c r="AW38" s="50">
        <v>2590.4</v>
      </c>
      <c r="AX38" s="45"/>
      <c r="AY38" s="50">
        <v>11.6</v>
      </c>
      <c r="AZ38" s="45"/>
      <c r="BA38" s="50">
        <v>11.4</v>
      </c>
      <c r="BB38" s="45"/>
    </row>
    <row r="39" spans="1:54" ht="12.75">
      <c r="A39" s="45" t="s">
        <v>84</v>
      </c>
      <c r="B39" s="45"/>
      <c r="C39" s="50">
        <v>1819</v>
      </c>
      <c r="D39" s="45"/>
      <c r="E39" s="50">
        <v>1148.8</v>
      </c>
      <c r="F39" s="45"/>
      <c r="G39" s="50">
        <v>158.9</v>
      </c>
      <c r="H39" s="45"/>
      <c r="I39" s="50">
        <v>458.2</v>
      </c>
      <c r="J39" s="45"/>
      <c r="K39" s="50">
        <v>531.8</v>
      </c>
      <c r="L39" s="45"/>
      <c r="M39" s="50">
        <v>286.6</v>
      </c>
      <c r="N39" s="45"/>
      <c r="O39" s="50">
        <v>269.6</v>
      </c>
      <c r="P39" s="45"/>
      <c r="Q39" s="50">
        <v>187.2</v>
      </c>
      <c r="R39" s="45"/>
      <c r="S39" s="50">
        <v>65.9</v>
      </c>
      <c r="T39" s="45"/>
      <c r="U39" s="50">
        <v>121.2</v>
      </c>
      <c r="V39" s="45"/>
      <c r="W39" s="50">
        <v>82.5</v>
      </c>
      <c r="X39" s="45"/>
      <c r="Y39" s="50">
        <v>16.9</v>
      </c>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row>
    <row r="40" spans="1:54" ht="12.75">
      <c r="A40" s="45" t="s">
        <v>85</v>
      </c>
      <c r="B40" s="45"/>
      <c r="C40" s="50">
        <v>2026.9</v>
      </c>
      <c r="D40" s="45"/>
      <c r="E40" s="50">
        <v>1277.1</v>
      </c>
      <c r="F40" s="45"/>
      <c r="G40" s="50">
        <v>181.1</v>
      </c>
      <c r="H40" s="45"/>
      <c r="I40" s="50">
        <v>496.9</v>
      </c>
      <c r="J40" s="45"/>
      <c r="K40" s="50">
        <v>599</v>
      </c>
      <c r="L40" s="45"/>
      <c r="M40" s="50">
        <v>356.6</v>
      </c>
      <c r="N40" s="45"/>
      <c r="O40" s="50">
        <v>333.5</v>
      </c>
      <c r="P40" s="45"/>
      <c r="Q40" s="50">
        <v>223.2</v>
      </c>
      <c r="R40" s="45"/>
      <c r="S40" s="50">
        <v>74.6</v>
      </c>
      <c r="T40" s="45"/>
      <c r="U40" s="50">
        <v>148.7</v>
      </c>
      <c r="V40" s="45"/>
      <c r="W40" s="50">
        <v>110.3</v>
      </c>
      <c r="X40" s="45"/>
      <c r="Y40" s="50">
        <v>23.1</v>
      </c>
      <c r="Z40" s="45"/>
      <c r="AA40" s="45" t="s">
        <v>94</v>
      </c>
      <c r="AB40" s="45"/>
      <c r="AC40" s="50">
        <v>-14.9</v>
      </c>
      <c r="AD40" s="45"/>
      <c r="AE40" s="50">
        <v>278.9</v>
      </c>
      <c r="AF40" s="45"/>
      <c r="AG40" s="50">
        <v>293.8</v>
      </c>
      <c r="AH40" s="45"/>
      <c r="AI40" s="50">
        <v>572.8</v>
      </c>
      <c r="AJ40" s="45"/>
      <c r="AK40" s="50">
        <v>248.4</v>
      </c>
      <c r="AL40" s="45"/>
      <c r="AM40" s="50">
        <v>174.2</v>
      </c>
      <c r="AN40" s="45"/>
      <c r="AO40" s="50">
        <v>74.2</v>
      </c>
      <c r="AP40" s="45"/>
      <c r="AQ40" s="50">
        <v>324.4</v>
      </c>
      <c r="AR40" s="45"/>
      <c r="AS40" s="50">
        <v>2791.9</v>
      </c>
      <c r="AT40" s="45"/>
      <c r="AU40" s="50">
        <v>2799.1</v>
      </c>
      <c r="AV40" s="45"/>
      <c r="AW40" s="50">
        <v>2819.5</v>
      </c>
      <c r="AX40" s="45"/>
      <c r="AY40" s="50">
        <v>8.9</v>
      </c>
      <c r="AZ40" s="45"/>
      <c r="BA40" s="50">
        <v>8.4</v>
      </c>
      <c r="BB40" s="45"/>
    </row>
    <row r="41" spans="1:54" ht="12.75">
      <c r="A41" s="45" t="s">
        <v>16</v>
      </c>
      <c r="B41" s="45"/>
      <c r="C41" s="50">
        <v>2291.4</v>
      </c>
      <c r="D41" s="45"/>
      <c r="E41" s="50">
        <v>1428.8</v>
      </c>
      <c r="F41" s="45"/>
      <c r="G41" s="50">
        <v>201.4</v>
      </c>
      <c r="H41" s="45"/>
      <c r="I41" s="50">
        <v>549.9</v>
      </c>
      <c r="J41" s="45"/>
      <c r="K41" s="50">
        <v>677.4</v>
      </c>
      <c r="L41" s="45"/>
      <c r="M41" s="50">
        <v>430.8</v>
      </c>
      <c r="N41" s="45"/>
      <c r="O41" s="50">
        <v>403.6</v>
      </c>
      <c r="P41" s="45"/>
      <c r="Q41" s="50">
        <v>272</v>
      </c>
      <c r="R41" s="45"/>
      <c r="S41" s="50">
        <v>91.4</v>
      </c>
      <c r="T41" s="45"/>
      <c r="U41" s="50">
        <v>180.6</v>
      </c>
      <c r="V41" s="45"/>
      <c r="W41" s="50">
        <v>131.6</v>
      </c>
      <c r="X41" s="45"/>
      <c r="Y41" s="50">
        <v>27.2</v>
      </c>
      <c r="Z41" s="45"/>
      <c r="AA41" s="45" t="s">
        <v>95</v>
      </c>
      <c r="AB41" s="45"/>
      <c r="AC41" s="50">
        <v>-15</v>
      </c>
      <c r="AD41" s="45"/>
      <c r="AE41" s="50">
        <v>302.8</v>
      </c>
      <c r="AF41" s="45"/>
      <c r="AG41" s="50">
        <v>317.8</v>
      </c>
      <c r="AH41" s="45"/>
      <c r="AI41" s="50">
        <v>633.4</v>
      </c>
      <c r="AJ41" s="45"/>
      <c r="AK41" s="50">
        <v>284.1</v>
      </c>
      <c r="AL41" s="45"/>
      <c r="AM41" s="50">
        <v>202</v>
      </c>
      <c r="AN41" s="45"/>
      <c r="AO41" s="50">
        <v>82.2</v>
      </c>
      <c r="AP41" s="45"/>
      <c r="AQ41" s="50">
        <v>349.2</v>
      </c>
      <c r="AR41" s="45"/>
      <c r="AS41" s="50">
        <v>3087.8</v>
      </c>
      <c r="AT41" s="45"/>
      <c r="AU41" s="50">
        <v>3130.9</v>
      </c>
      <c r="AV41" s="45"/>
      <c r="AW41" s="50">
        <v>3150.6</v>
      </c>
      <c r="AX41" s="45"/>
      <c r="AY41" s="50">
        <v>11.9</v>
      </c>
      <c r="AZ41" s="45"/>
      <c r="BA41" s="50">
        <v>11.9</v>
      </c>
      <c r="BB41" s="45"/>
    </row>
    <row r="42" spans="1:54" ht="12.75">
      <c r="A42" s="45" t="s">
        <v>17</v>
      </c>
      <c r="B42" s="45"/>
      <c r="C42" s="50">
        <v>2557.5</v>
      </c>
      <c r="D42" s="45"/>
      <c r="E42" s="50">
        <v>1593.5</v>
      </c>
      <c r="F42" s="45"/>
      <c r="G42" s="50">
        <v>213.9</v>
      </c>
      <c r="H42" s="45"/>
      <c r="I42" s="50">
        <v>624</v>
      </c>
      <c r="J42" s="45"/>
      <c r="K42" s="50">
        <v>755.6</v>
      </c>
      <c r="L42" s="45"/>
      <c r="M42" s="50">
        <v>480.9</v>
      </c>
      <c r="N42" s="45"/>
      <c r="O42" s="50">
        <v>464</v>
      </c>
      <c r="P42" s="45"/>
      <c r="Q42" s="50">
        <v>323</v>
      </c>
      <c r="R42" s="45"/>
      <c r="S42" s="50">
        <v>114.9</v>
      </c>
      <c r="T42" s="45"/>
      <c r="U42" s="50">
        <v>208.1</v>
      </c>
      <c r="V42" s="45"/>
      <c r="W42" s="50">
        <v>141</v>
      </c>
      <c r="X42" s="45"/>
      <c r="Y42" s="50">
        <v>16.9</v>
      </c>
      <c r="Z42" s="45"/>
      <c r="AA42" s="45" t="s">
        <v>22</v>
      </c>
      <c r="AB42" s="45"/>
      <c r="AC42" s="50">
        <v>-20.5</v>
      </c>
      <c r="AD42" s="45"/>
      <c r="AE42" s="50">
        <v>282.6</v>
      </c>
      <c r="AF42" s="45"/>
      <c r="AG42" s="50">
        <v>303.2</v>
      </c>
      <c r="AH42" s="45"/>
      <c r="AI42" s="50">
        <v>684.8</v>
      </c>
      <c r="AJ42" s="45"/>
      <c r="AK42" s="50">
        <v>313.2</v>
      </c>
      <c r="AL42" s="45"/>
      <c r="AM42" s="50">
        <v>230.9</v>
      </c>
      <c r="AN42" s="45"/>
      <c r="AO42" s="50">
        <v>82.3</v>
      </c>
      <c r="AP42" s="45"/>
      <c r="AQ42" s="50">
        <v>371.6</v>
      </c>
      <c r="AR42" s="45"/>
      <c r="AS42" s="50">
        <v>3256.6</v>
      </c>
      <c r="AT42" s="45"/>
      <c r="AU42" s="50">
        <v>3262.6</v>
      </c>
      <c r="AV42" s="45"/>
      <c r="AW42" s="50">
        <v>3273.2</v>
      </c>
      <c r="AX42" s="45"/>
      <c r="AY42" s="50">
        <v>4.1</v>
      </c>
      <c r="AZ42" s="45"/>
      <c r="BA42" s="50">
        <v>4.2</v>
      </c>
      <c r="BB42" s="45"/>
    </row>
    <row r="43" spans="1:5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t="s">
        <v>23</v>
      </c>
      <c r="AB43" s="45"/>
      <c r="AC43" s="50">
        <v>-51.7</v>
      </c>
      <c r="AD43" s="45"/>
      <c r="AE43" s="50">
        <v>277</v>
      </c>
      <c r="AF43" s="45"/>
      <c r="AG43" s="50">
        <v>328.6</v>
      </c>
      <c r="AH43" s="45"/>
      <c r="AI43" s="50">
        <v>735.7</v>
      </c>
      <c r="AJ43" s="45"/>
      <c r="AK43" s="50">
        <v>344.5</v>
      </c>
      <c r="AL43" s="45"/>
      <c r="AM43" s="50">
        <v>255</v>
      </c>
      <c r="AN43" s="45"/>
      <c r="AO43" s="50">
        <v>89.4</v>
      </c>
      <c r="AP43" s="45"/>
      <c r="AQ43" s="50">
        <v>391.2</v>
      </c>
      <c r="AR43" s="45"/>
      <c r="AS43" s="50">
        <v>3519.4</v>
      </c>
      <c r="AT43" s="45"/>
      <c r="AU43" s="50">
        <v>3566.2</v>
      </c>
      <c r="AV43" s="45"/>
      <c r="AW43" s="50">
        <v>3546.5</v>
      </c>
      <c r="AX43" s="45"/>
      <c r="AY43" s="50">
        <v>8.4</v>
      </c>
      <c r="AZ43" s="45"/>
      <c r="BA43" s="50">
        <v>9.3</v>
      </c>
      <c r="BB43" s="45"/>
    </row>
    <row r="44" spans="1:54" ht="12.75">
      <c r="A44" s="45" t="s">
        <v>94</v>
      </c>
      <c r="B44" s="45"/>
      <c r="C44" s="50">
        <v>2784.2</v>
      </c>
      <c r="D44" s="45"/>
      <c r="E44" s="50">
        <v>1760.4</v>
      </c>
      <c r="F44" s="45"/>
      <c r="G44" s="50">
        <v>213.5</v>
      </c>
      <c r="H44" s="45"/>
      <c r="I44" s="50">
        <v>695.5</v>
      </c>
      <c r="J44" s="45"/>
      <c r="K44" s="50">
        <v>851.4</v>
      </c>
      <c r="L44" s="45"/>
      <c r="M44" s="50">
        <v>465.9</v>
      </c>
      <c r="N44" s="45"/>
      <c r="O44" s="50">
        <v>473.5</v>
      </c>
      <c r="P44" s="45"/>
      <c r="Q44" s="50">
        <v>350.3</v>
      </c>
      <c r="R44" s="45"/>
      <c r="S44" s="50">
        <v>133.9</v>
      </c>
      <c r="T44" s="45"/>
      <c r="U44" s="50">
        <v>216.4</v>
      </c>
      <c r="V44" s="45"/>
      <c r="W44" s="50">
        <v>123.2</v>
      </c>
      <c r="X44" s="45"/>
      <c r="Y44" s="50">
        <v>-7.6</v>
      </c>
      <c r="Z44" s="45"/>
      <c r="AA44" s="45" t="s">
        <v>24</v>
      </c>
      <c r="AB44" s="45"/>
      <c r="AC44" s="50">
        <v>-102</v>
      </c>
      <c r="AD44" s="45"/>
      <c r="AE44" s="50">
        <v>303.1</v>
      </c>
      <c r="AF44" s="45"/>
      <c r="AG44" s="50">
        <v>405.1</v>
      </c>
      <c r="AH44" s="45"/>
      <c r="AI44" s="50">
        <v>796.6</v>
      </c>
      <c r="AJ44" s="45"/>
      <c r="AK44" s="50">
        <v>372.6</v>
      </c>
      <c r="AL44" s="45"/>
      <c r="AM44" s="50">
        <v>282.7</v>
      </c>
      <c r="AN44" s="45"/>
      <c r="AO44" s="50">
        <v>89.9</v>
      </c>
      <c r="AP44" s="45"/>
      <c r="AQ44" s="50">
        <v>424</v>
      </c>
      <c r="AR44" s="45"/>
      <c r="AS44" s="50">
        <v>3835</v>
      </c>
      <c r="AT44" s="45"/>
      <c r="AU44" s="50">
        <v>4004.5</v>
      </c>
      <c r="AV44" s="45"/>
      <c r="AW44" s="50">
        <v>3933.5</v>
      </c>
      <c r="AX44" s="45"/>
      <c r="AY44" s="50">
        <v>11</v>
      </c>
      <c r="AZ44" s="45"/>
      <c r="BA44" s="50">
        <v>12.3</v>
      </c>
      <c r="BB44" s="45"/>
    </row>
    <row r="45" spans="1:54" ht="12.75">
      <c r="A45" s="45" t="s">
        <v>95</v>
      </c>
      <c r="B45" s="45"/>
      <c r="C45" s="50">
        <v>3115.9</v>
      </c>
      <c r="D45" s="45"/>
      <c r="E45" s="50">
        <v>1941.3</v>
      </c>
      <c r="F45" s="45"/>
      <c r="G45" s="50">
        <v>230.5</v>
      </c>
      <c r="H45" s="45"/>
      <c r="I45" s="50">
        <v>758.2</v>
      </c>
      <c r="J45" s="45"/>
      <c r="K45" s="50">
        <v>952.6</v>
      </c>
      <c r="L45" s="45"/>
      <c r="M45" s="50">
        <v>556.2</v>
      </c>
      <c r="N45" s="45"/>
      <c r="O45" s="50">
        <v>528.1</v>
      </c>
      <c r="P45" s="45"/>
      <c r="Q45" s="50">
        <v>405.4</v>
      </c>
      <c r="R45" s="45"/>
      <c r="S45" s="50">
        <v>164.6</v>
      </c>
      <c r="T45" s="45"/>
      <c r="U45" s="50">
        <v>240.9</v>
      </c>
      <c r="V45" s="45"/>
      <c r="W45" s="50">
        <v>122.6</v>
      </c>
      <c r="X45" s="45"/>
      <c r="Y45" s="50">
        <v>28.2</v>
      </c>
      <c r="Z45" s="45"/>
      <c r="AA45" s="45" t="s">
        <v>25</v>
      </c>
      <c r="AB45" s="45"/>
      <c r="AC45" s="50">
        <v>-114.2</v>
      </c>
      <c r="AD45" s="45"/>
      <c r="AE45" s="50">
        <v>303</v>
      </c>
      <c r="AF45" s="45"/>
      <c r="AG45" s="50">
        <v>417.2</v>
      </c>
      <c r="AH45" s="45"/>
      <c r="AI45" s="50">
        <v>875</v>
      </c>
      <c r="AJ45" s="45"/>
      <c r="AK45" s="50">
        <v>410.1</v>
      </c>
      <c r="AL45" s="45"/>
      <c r="AM45" s="50">
        <v>312.4</v>
      </c>
      <c r="AN45" s="45"/>
      <c r="AO45" s="50">
        <v>97.7</v>
      </c>
      <c r="AP45" s="45"/>
      <c r="AQ45" s="50">
        <v>464.9</v>
      </c>
      <c r="AR45" s="45"/>
      <c r="AS45" s="50">
        <v>4154.5</v>
      </c>
      <c r="AT45" s="45"/>
      <c r="AU45" s="50">
        <v>4294.9</v>
      </c>
      <c r="AV45" s="45"/>
      <c r="AW45" s="50">
        <v>4201</v>
      </c>
      <c r="AX45" s="45"/>
      <c r="AY45" s="50">
        <v>7.1</v>
      </c>
      <c r="AZ45" s="45"/>
      <c r="BA45" s="50">
        <v>7.3</v>
      </c>
      <c r="BB45" s="45"/>
    </row>
    <row r="46" spans="1:54" ht="12.75">
      <c r="A46" s="45" t="s">
        <v>22</v>
      </c>
      <c r="B46" s="45"/>
      <c r="C46" s="50">
        <v>3242.1</v>
      </c>
      <c r="D46" s="45"/>
      <c r="E46" s="50">
        <v>2076.8</v>
      </c>
      <c r="F46" s="45"/>
      <c r="G46" s="50">
        <v>239.3</v>
      </c>
      <c r="H46" s="45"/>
      <c r="I46" s="50">
        <v>786.8</v>
      </c>
      <c r="J46" s="45"/>
      <c r="K46" s="50">
        <v>1050.7</v>
      </c>
      <c r="L46" s="45"/>
      <c r="M46" s="50">
        <v>501.1</v>
      </c>
      <c r="N46" s="45"/>
      <c r="O46" s="50">
        <v>515.6</v>
      </c>
      <c r="P46" s="45"/>
      <c r="Q46" s="50">
        <v>409.9</v>
      </c>
      <c r="R46" s="45"/>
      <c r="S46" s="50">
        <v>175</v>
      </c>
      <c r="T46" s="45"/>
      <c r="U46" s="50">
        <v>234.9</v>
      </c>
      <c r="V46" s="45"/>
      <c r="W46" s="50">
        <v>105.7</v>
      </c>
      <c r="X46" s="45"/>
      <c r="Y46" s="50">
        <v>-14.5</v>
      </c>
      <c r="Z46" s="45"/>
      <c r="AA46" s="45" t="s">
        <v>26</v>
      </c>
      <c r="AB46" s="45"/>
      <c r="AC46" s="50">
        <v>-131.5</v>
      </c>
      <c r="AD46" s="45"/>
      <c r="AE46" s="50">
        <v>320.7</v>
      </c>
      <c r="AF46" s="45"/>
      <c r="AG46" s="50">
        <v>452.2</v>
      </c>
      <c r="AH46" s="45"/>
      <c r="AI46" s="50">
        <v>938.5</v>
      </c>
      <c r="AJ46" s="45"/>
      <c r="AK46" s="50">
        <v>435.2</v>
      </c>
      <c r="AL46" s="45"/>
      <c r="AM46" s="50">
        <v>332.4</v>
      </c>
      <c r="AN46" s="45"/>
      <c r="AO46" s="50">
        <v>102.9</v>
      </c>
      <c r="AP46" s="45"/>
      <c r="AQ46" s="50">
        <v>503.3</v>
      </c>
      <c r="AR46" s="45"/>
      <c r="AS46" s="50">
        <v>4412.6</v>
      </c>
      <c r="AT46" s="45"/>
      <c r="AU46" s="50">
        <v>4553.7</v>
      </c>
      <c r="AV46" s="45"/>
      <c r="AW46" s="50">
        <v>4435.1</v>
      </c>
      <c r="AX46" s="45"/>
      <c r="AY46" s="50">
        <v>5.8</v>
      </c>
      <c r="AZ46" s="45"/>
      <c r="BA46" s="50">
        <v>6</v>
      </c>
      <c r="BB46" s="45"/>
    </row>
    <row r="47" spans="1:54" ht="12.75">
      <c r="A47" s="45" t="s">
        <v>23</v>
      </c>
      <c r="B47" s="45"/>
      <c r="C47" s="50">
        <v>3514.5</v>
      </c>
      <c r="D47" s="45"/>
      <c r="E47" s="50">
        <v>2283.4</v>
      </c>
      <c r="F47" s="45"/>
      <c r="G47" s="50">
        <v>279.8</v>
      </c>
      <c r="H47" s="45"/>
      <c r="I47" s="50">
        <v>830.3</v>
      </c>
      <c r="J47" s="45"/>
      <c r="K47" s="50">
        <v>1173.3</v>
      </c>
      <c r="L47" s="45"/>
      <c r="M47" s="50">
        <v>547.1</v>
      </c>
      <c r="N47" s="45"/>
      <c r="O47" s="50">
        <v>552</v>
      </c>
      <c r="P47" s="45"/>
      <c r="Q47" s="50">
        <v>399.4</v>
      </c>
      <c r="R47" s="45"/>
      <c r="S47" s="50">
        <v>152.7</v>
      </c>
      <c r="T47" s="45"/>
      <c r="U47" s="50">
        <v>246.7</v>
      </c>
      <c r="V47" s="45"/>
      <c r="W47" s="50">
        <v>152.5</v>
      </c>
      <c r="X47" s="45"/>
      <c r="Y47" s="50">
        <v>-4.9</v>
      </c>
      <c r="Z47" s="45"/>
      <c r="AA47" s="45" t="s">
        <v>27</v>
      </c>
      <c r="AB47" s="45"/>
      <c r="AC47" s="50">
        <v>-142.1</v>
      </c>
      <c r="AD47" s="45"/>
      <c r="AE47" s="50">
        <v>365.7</v>
      </c>
      <c r="AF47" s="45"/>
      <c r="AG47" s="50">
        <v>507.9</v>
      </c>
      <c r="AH47" s="45"/>
      <c r="AI47" s="50">
        <v>992.8</v>
      </c>
      <c r="AJ47" s="45"/>
      <c r="AK47" s="50">
        <v>455.7</v>
      </c>
      <c r="AL47" s="45"/>
      <c r="AM47" s="50">
        <v>350.4</v>
      </c>
      <c r="AN47" s="45"/>
      <c r="AO47" s="50">
        <v>105.3</v>
      </c>
      <c r="AP47" s="45"/>
      <c r="AQ47" s="50">
        <v>537.2</v>
      </c>
      <c r="AR47" s="45"/>
      <c r="AS47" s="50">
        <v>4668.1</v>
      </c>
      <c r="AT47" s="45"/>
      <c r="AU47" s="50">
        <v>4834.5</v>
      </c>
      <c r="AV47" s="45"/>
      <c r="AW47" s="50">
        <v>4701.3</v>
      </c>
      <c r="AX47" s="45"/>
      <c r="AY47" s="50">
        <v>6.1</v>
      </c>
      <c r="AZ47" s="45"/>
      <c r="BA47" s="50">
        <v>6.2</v>
      </c>
      <c r="BB47" s="45"/>
    </row>
    <row r="48" spans="1:54" ht="12.75">
      <c r="A48" s="45" t="s">
        <v>62</v>
      </c>
      <c r="B48" s="45"/>
      <c r="C48" s="50">
        <v>3902.4</v>
      </c>
      <c r="D48" s="45"/>
      <c r="E48" s="50">
        <v>2492.3</v>
      </c>
      <c r="F48" s="45"/>
      <c r="G48" s="50">
        <v>325.1</v>
      </c>
      <c r="H48" s="45"/>
      <c r="I48" s="50">
        <v>883.6</v>
      </c>
      <c r="J48" s="45"/>
      <c r="K48" s="50">
        <v>1283.6</v>
      </c>
      <c r="L48" s="45"/>
      <c r="M48" s="50">
        <v>715.6</v>
      </c>
      <c r="N48" s="45"/>
      <c r="O48" s="50">
        <v>648.1</v>
      </c>
      <c r="P48" s="45"/>
      <c r="Q48" s="50">
        <v>468.3</v>
      </c>
      <c r="R48" s="45"/>
      <c r="S48" s="50">
        <v>176</v>
      </c>
      <c r="T48" s="45"/>
      <c r="U48" s="50">
        <v>292.3</v>
      </c>
      <c r="V48" s="45"/>
      <c r="W48" s="50">
        <v>179.8</v>
      </c>
      <c r="X48" s="45"/>
      <c r="Y48" s="50">
        <v>67.5</v>
      </c>
      <c r="Z48" s="45"/>
      <c r="AA48" s="45" t="s">
        <v>28</v>
      </c>
      <c r="AB48" s="45"/>
      <c r="AC48" s="50">
        <v>-106.1</v>
      </c>
      <c r="AD48" s="45"/>
      <c r="AE48" s="50">
        <v>447.2</v>
      </c>
      <c r="AF48" s="45"/>
      <c r="AG48" s="50">
        <v>553.2</v>
      </c>
      <c r="AH48" s="45"/>
      <c r="AI48" s="50">
        <v>1032</v>
      </c>
      <c r="AJ48" s="45"/>
      <c r="AK48" s="50">
        <v>457.3</v>
      </c>
      <c r="AL48" s="45"/>
      <c r="AM48" s="50">
        <v>354</v>
      </c>
      <c r="AN48" s="45"/>
      <c r="AO48" s="50">
        <v>103.3</v>
      </c>
      <c r="AP48" s="45"/>
      <c r="AQ48" s="50">
        <v>574.7</v>
      </c>
      <c r="AR48" s="45"/>
      <c r="AS48" s="50">
        <v>5038.7</v>
      </c>
      <c r="AT48" s="45"/>
      <c r="AU48" s="50">
        <v>5155.6</v>
      </c>
      <c r="AV48" s="45"/>
      <c r="AW48" s="50">
        <v>5062.6</v>
      </c>
      <c r="AX48" s="45"/>
      <c r="AY48" s="50">
        <v>7.6</v>
      </c>
      <c r="AZ48" s="45"/>
      <c r="BA48" s="50">
        <v>6.6</v>
      </c>
      <c r="BB48" s="45"/>
    </row>
    <row r="49" spans="1:54" ht="12.75">
      <c r="A49" s="45" t="s">
        <v>25</v>
      </c>
      <c r="B49" s="45"/>
      <c r="C49" s="50">
        <v>4180.7</v>
      </c>
      <c r="D49" s="45"/>
      <c r="E49" s="50">
        <v>2704.8</v>
      </c>
      <c r="F49" s="45"/>
      <c r="G49" s="50">
        <v>361.1</v>
      </c>
      <c r="H49" s="45"/>
      <c r="I49" s="50">
        <v>927.6</v>
      </c>
      <c r="J49" s="45"/>
      <c r="K49" s="50">
        <v>1416.1</v>
      </c>
      <c r="L49" s="45"/>
      <c r="M49" s="50">
        <v>715.1</v>
      </c>
      <c r="N49" s="45"/>
      <c r="O49" s="50">
        <v>688.9</v>
      </c>
      <c r="P49" s="45"/>
      <c r="Q49" s="50">
        <v>502</v>
      </c>
      <c r="R49" s="45"/>
      <c r="S49" s="50">
        <v>193.3</v>
      </c>
      <c r="T49" s="45"/>
      <c r="U49" s="50">
        <v>308.7</v>
      </c>
      <c r="V49" s="45"/>
      <c r="W49" s="50">
        <v>186.9</v>
      </c>
      <c r="X49" s="45"/>
      <c r="Y49" s="50">
        <v>26.2</v>
      </c>
      <c r="Z49" s="45"/>
      <c r="AA49" s="45" t="s">
        <v>29</v>
      </c>
      <c r="AB49" s="45"/>
      <c r="AC49" s="50">
        <v>-80.4</v>
      </c>
      <c r="AD49" s="45"/>
      <c r="AE49" s="50">
        <v>509.3</v>
      </c>
      <c r="AF49" s="45"/>
      <c r="AG49" s="50">
        <v>589.7</v>
      </c>
      <c r="AH49" s="45"/>
      <c r="AI49" s="50">
        <v>1095.1</v>
      </c>
      <c r="AJ49" s="45"/>
      <c r="AK49" s="50">
        <v>477.2</v>
      </c>
      <c r="AL49" s="45"/>
      <c r="AM49" s="50">
        <v>360.6</v>
      </c>
      <c r="AN49" s="45"/>
      <c r="AO49" s="50">
        <v>116.7</v>
      </c>
      <c r="AP49" s="45"/>
      <c r="AQ49" s="50">
        <v>617.9</v>
      </c>
      <c r="AR49" s="45"/>
      <c r="AS49" s="50">
        <v>5407</v>
      </c>
      <c r="AT49" s="45"/>
      <c r="AU49" s="50">
        <v>5519.1</v>
      </c>
      <c r="AV49" s="45"/>
      <c r="AW49" s="50">
        <v>5452.8</v>
      </c>
      <c r="AX49" s="45"/>
      <c r="AY49" s="50">
        <v>7.7</v>
      </c>
      <c r="AZ49" s="45"/>
      <c r="BA49" s="50">
        <v>7</v>
      </c>
      <c r="BB49" s="45"/>
    </row>
    <row r="50" spans="1:54" ht="12.75">
      <c r="A50" s="45" t="s">
        <v>26</v>
      </c>
      <c r="B50" s="45"/>
      <c r="C50" s="50">
        <v>4422.2</v>
      </c>
      <c r="D50" s="45"/>
      <c r="E50" s="50">
        <v>2892.7</v>
      </c>
      <c r="F50" s="45"/>
      <c r="G50" s="50">
        <v>398.7</v>
      </c>
      <c r="H50" s="45"/>
      <c r="I50" s="50">
        <v>957.2</v>
      </c>
      <c r="J50" s="45"/>
      <c r="K50" s="50">
        <v>1536.8</v>
      </c>
      <c r="L50" s="45"/>
      <c r="M50" s="50">
        <v>722.5</v>
      </c>
      <c r="N50" s="45"/>
      <c r="O50" s="50">
        <v>712.9</v>
      </c>
      <c r="P50" s="45"/>
      <c r="Q50" s="50">
        <v>494.8</v>
      </c>
      <c r="R50" s="45"/>
      <c r="S50" s="50">
        <v>175.8</v>
      </c>
      <c r="T50" s="45"/>
      <c r="U50" s="50">
        <v>319</v>
      </c>
      <c r="V50" s="45"/>
      <c r="W50" s="50">
        <v>218.1</v>
      </c>
      <c r="X50" s="45"/>
      <c r="Y50" s="50">
        <v>9.6</v>
      </c>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row>
    <row r="51" spans="1:54" ht="12.75">
      <c r="A51" s="45" t="s">
        <v>27</v>
      </c>
      <c r="B51" s="45"/>
      <c r="C51" s="50">
        <v>4692.3</v>
      </c>
      <c r="D51" s="45"/>
      <c r="E51" s="50">
        <v>3094.5</v>
      </c>
      <c r="F51" s="45"/>
      <c r="G51" s="50">
        <v>416.7</v>
      </c>
      <c r="H51" s="45"/>
      <c r="I51" s="50">
        <v>1014</v>
      </c>
      <c r="J51" s="45"/>
      <c r="K51" s="50">
        <v>1663.8</v>
      </c>
      <c r="L51" s="45"/>
      <c r="M51" s="50">
        <v>747.2</v>
      </c>
      <c r="N51" s="45"/>
      <c r="O51" s="50">
        <v>722.9</v>
      </c>
      <c r="P51" s="45"/>
      <c r="Q51" s="50">
        <v>495.4</v>
      </c>
      <c r="R51" s="45"/>
      <c r="S51" s="50">
        <v>172.1</v>
      </c>
      <c r="T51" s="45"/>
      <c r="U51" s="50">
        <v>323.3</v>
      </c>
      <c r="V51" s="45"/>
      <c r="W51" s="50">
        <v>227.6</v>
      </c>
      <c r="X51" s="45"/>
      <c r="Y51" s="50">
        <v>24.2</v>
      </c>
      <c r="Z51" s="45"/>
      <c r="AA51" s="45" t="s">
        <v>30</v>
      </c>
      <c r="AB51" s="45"/>
      <c r="AC51" s="50">
        <v>-71.3</v>
      </c>
      <c r="AD51" s="45"/>
      <c r="AE51" s="50">
        <v>557.3</v>
      </c>
      <c r="AF51" s="45"/>
      <c r="AG51" s="50">
        <v>628.6</v>
      </c>
      <c r="AH51" s="45"/>
      <c r="AI51" s="50">
        <v>1176.1</v>
      </c>
      <c r="AJ51" s="45"/>
      <c r="AK51" s="50">
        <v>503.6</v>
      </c>
      <c r="AL51" s="45"/>
      <c r="AM51" s="50">
        <v>373.1</v>
      </c>
      <c r="AN51" s="45"/>
      <c r="AO51" s="50">
        <v>130.4</v>
      </c>
      <c r="AP51" s="45"/>
      <c r="AQ51" s="50">
        <v>672.6</v>
      </c>
      <c r="AR51" s="45"/>
      <c r="AS51" s="50">
        <v>5735.8</v>
      </c>
      <c r="AT51" s="45"/>
      <c r="AU51" s="50">
        <v>5815.1</v>
      </c>
      <c r="AV51" s="45"/>
      <c r="AW51" s="50">
        <v>5764.9</v>
      </c>
      <c r="AX51" s="45"/>
      <c r="AY51" s="50">
        <v>5.6</v>
      </c>
      <c r="AZ51" s="45"/>
      <c r="BA51" s="50">
        <v>5.4</v>
      </c>
      <c r="BB51" s="45"/>
    </row>
    <row r="52" spans="1:54" ht="12.75">
      <c r="A52" s="45" t="s">
        <v>28</v>
      </c>
      <c r="B52" s="45"/>
      <c r="C52" s="50">
        <v>5049.6</v>
      </c>
      <c r="D52" s="45"/>
      <c r="E52" s="50">
        <v>3349.7</v>
      </c>
      <c r="F52" s="45"/>
      <c r="G52" s="50">
        <v>451</v>
      </c>
      <c r="H52" s="45"/>
      <c r="I52" s="50">
        <v>1081.1</v>
      </c>
      <c r="J52" s="45"/>
      <c r="K52" s="50">
        <v>1817.6</v>
      </c>
      <c r="L52" s="45"/>
      <c r="M52" s="50">
        <v>773.9</v>
      </c>
      <c r="N52" s="45"/>
      <c r="O52" s="50">
        <v>763.1</v>
      </c>
      <c r="P52" s="45"/>
      <c r="Q52" s="50">
        <v>530.6</v>
      </c>
      <c r="R52" s="45"/>
      <c r="S52" s="50">
        <v>181.3</v>
      </c>
      <c r="T52" s="45"/>
      <c r="U52" s="50">
        <v>349.3</v>
      </c>
      <c r="V52" s="45"/>
      <c r="W52" s="50">
        <v>232.5</v>
      </c>
      <c r="X52" s="45"/>
      <c r="Y52" s="50">
        <v>10.9</v>
      </c>
      <c r="Z52" s="45"/>
      <c r="AA52" s="45" t="s">
        <v>31</v>
      </c>
      <c r="AB52" s="45"/>
      <c r="AC52" s="50">
        <v>-20.5</v>
      </c>
      <c r="AD52" s="45"/>
      <c r="AE52" s="50">
        <v>601.8</v>
      </c>
      <c r="AF52" s="45"/>
      <c r="AG52" s="50">
        <v>622.3</v>
      </c>
      <c r="AH52" s="45"/>
      <c r="AI52" s="50">
        <v>1225.9</v>
      </c>
      <c r="AJ52" s="45"/>
      <c r="AK52" s="50">
        <v>522.6</v>
      </c>
      <c r="AL52" s="45"/>
      <c r="AM52" s="50">
        <v>383.5</v>
      </c>
      <c r="AN52" s="45"/>
      <c r="AO52" s="50">
        <v>139.1</v>
      </c>
      <c r="AP52" s="45"/>
      <c r="AQ52" s="50">
        <v>703.4</v>
      </c>
      <c r="AR52" s="45"/>
      <c r="AS52" s="50">
        <v>5919</v>
      </c>
      <c r="AT52" s="45"/>
      <c r="AU52" s="50">
        <v>5937.2</v>
      </c>
      <c r="AV52" s="45"/>
      <c r="AW52" s="50">
        <v>5932.4</v>
      </c>
      <c r="AX52" s="45"/>
      <c r="AY52" s="50">
        <v>3</v>
      </c>
      <c r="AZ52" s="45"/>
      <c r="BA52" s="50">
        <v>2.1</v>
      </c>
      <c r="BB52" s="45"/>
    </row>
    <row r="53" spans="1:54" ht="12.75">
      <c r="A53" s="45" t="s">
        <v>29</v>
      </c>
      <c r="B53" s="45"/>
      <c r="C53" s="50">
        <v>5438.7</v>
      </c>
      <c r="D53" s="45"/>
      <c r="E53" s="50">
        <v>3594.8</v>
      </c>
      <c r="F53" s="45"/>
      <c r="G53" s="50">
        <v>472.8</v>
      </c>
      <c r="H53" s="45"/>
      <c r="I53" s="50">
        <v>1163.8</v>
      </c>
      <c r="J53" s="45"/>
      <c r="K53" s="50">
        <v>1958.1</v>
      </c>
      <c r="L53" s="45"/>
      <c r="M53" s="50">
        <v>829.2</v>
      </c>
      <c r="N53" s="45"/>
      <c r="O53" s="50">
        <v>797.5</v>
      </c>
      <c r="P53" s="45"/>
      <c r="Q53" s="50">
        <v>566.2</v>
      </c>
      <c r="R53" s="45"/>
      <c r="S53" s="50">
        <v>192.3</v>
      </c>
      <c r="T53" s="45"/>
      <c r="U53" s="50">
        <v>373.9</v>
      </c>
      <c r="V53" s="45"/>
      <c r="W53" s="50">
        <v>231.3</v>
      </c>
      <c r="X53" s="45"/>
      <c r="Y53" s="50">
        <v>31.7</v>
      </c>
      <c r="Z53" s="45"/>
      <c r="AA53" s="45" t="s">
        <v>104</v>
      </c>
      <c r="AB53" s="45"/>
      <c r="AC53" s="50">
        <v>-29.5</v>
      </c>
      <c r="AD53" s="45"/>
      <c r="AE53" s="50">
        <v>639.4</v>
      </c>
      <c r="AF53" s="45"/>
      <c r="AG53" s="50">
        <v>669</v>
      </c>
      <c r="AH53" s="45"/>
      <c r="AI53" s="50">
        <v>1263.8</v>
      </c>
      <c r="AJ53" s="45"/>
      <c r="AK53" s="50">
        <v>528</v>
      </c>
      <c r="AL53" s="45"/>
      <c r="AM53" s="50">
        <v>375.8</v>
      </c>
      <c r="AN53" s="45"/>
      <c r="AO53" s="50">
        <v>152.2</v>
      </c>
      <c r="AP53" s="45"/>
      <c r="AQ53" s="50">
        <v>735.8</v>
      </c>
      <c r="AR53" s="45"/>
      <c r="AS53" s="50">
        <v>6237.4</v>
      </c>
      <c r="AT53" s="45"/>
      <c r="AU53" s="50">
        <v>6274</v>
      </c>
      <c r="AV53" s="45"/>
      <c r="AW53" s="50">
        <v>6255.5</v>
      </c>
      <c r="AX53" s="45"/>
      <c r="AY53" s="50">
        <v>5.5</v>
      </c>
      <c r="AZ53" s="45"/>
      <c r="BA53" s="50">
        <v>5.7</v>
      </c>
      <c r="BB53" s="45"/>
    </row>
    <row r="54" spans="1:5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t="s">
        <v>105</v>
      </c>
      <c r="AB54" s="45"/>
      <c r="AC54" s="50">
        <v>-60.7</v>
      </c>
      <c r="AD54" s="45"/>
      <c r="AE54" s="50">
        <v>658.6</v>
      </c>
      <c r="AF54" s="45"/>
      <c r="AG54" s="50">
        <v>719.3</v>
      </c>
      <c r="AH54" s="45"/>
      <c r="AI54" s="50">
        <v>1283.4</v>
      </c>
      <c r="AJ54" s="45"/>
      <c r="AK54" s="50">
        <v>518.3</v>
      </c>
      <c r="AL54" s="45"/>
      <c r="AM54" s="50">
        <v>360.7</v>
      </c>
      <c r="AN54" s="45"/>
      <c r="AO54" s="50">
        <v>157.7</v>
      </c>
      <c r="AP54" s="45"/>
      <c r="AQ54" s="50">
        <v>765</v>
      </c>
      <c r="AR54" s="45"/>
      <c r="AS54" s="50">
        <v>6537.6</v>
      </c>
      <c r="AT54" s="45"/>
      <c r="AU54" s="50">
        <v>6618.8</v>
      </c>
      <c r="AV54" s="45"/>
      <c r="AW54" s="50">
        <v>6576.8</v>
      </c>
      <c r="AX54" s="45"/>
      <c r="AY54" s="50">
        <v>5</v>
      </c>
      <c r="AZ54" s="45"/>
      <c r="BA54" s="50">
        <v>5.5</v>
      </c>
      <c r="BB54" s="45"/>
    </row>
    <row r="55" spans="1:54" ht="12.75">
      <c r="A55" s="45" t="s">
        <v>30</v>
      </c>
      <c r="B55" s="45"/>
      <c r="C55" s="50">
        <v>5743.8</v>
      </c>
      <c r="D55" s="45"/>
      <c r="E55" s="50">
        <v>3839.3</v>
      </c>
      <c r="F55" s="45"/>
      <c r="G55" s="50">
        <v>476.5</v>
      </c>
      <c r="H55" s="45"/>
      <c r="I55" s="50">
        <v>1245.3</v>
      </c>
      <c r="J55" s="45"/>
      <c r="K55" s="50">
        <v>2117.5</v>
      </c>
      <c r="L55" s="45"/>
      <c r="M55" s="50">
        <v>799.7</v>
      </c>
      <c r="N55" s="45"/>
      <c r="O55" s="50">
        <v>791.6</v>
      </c>
      <c r="P55" s="45"/>
      <c r="Q55" s="50">
        <v>575.9</v>
      </c>
      <c r="R55" s="45"/>
      <c r="S55" s="50">
        <v>200.8</v>
      </c>
      <c r="T55" s="45"/>
      <c r="U55" s="50">
        <v>375.1</v>
      </c>
      <c r="V55" s="45"/>
      <c r="W55" s="50">
        <v>215.7</v>
      </c>
      <c r="X55" s="45"/>
      <c r="Y55" s="50">
        <v>8</v>
      </c>
      <c r="Z55" s="45"/>
      <c r="AA55" s="45" t="s">
        <v>106</v>
      </c>
      <c r="AB55" s="45"/>
      <c r="AC55" s="50">
        <v>-90.9</v>
      </c>
      <c r="AD55" s="45"/>
      <c r="AE55" s="50">
        <v>721.2</v>
      </c>
      <c r="AF55" s="45"/>
      <c r="AG55" s="50">
        <v>812.1</v>
      </c>
      <c r="AH55" s="45"/>
      <c r="AI55" s="50">
        <v>1313</v>
      </c>
      <c r="AJ55" s="45"/>
      <c r="AK55" s="50">
        <v>510.2</v>
      </c>
      <c r="AL55" s="45"/>
      <c r="AM55" s="50">
        <v>349.2</v>
      </c>
      <c r="AN55" s="45"/>
      <c r="AO55" s="50">
        <v>161</v>
      </c>
      <c r="AP55" s="45"/>
      <c r="AQ55" s="50">
        <v>802.8</v>
      </c>
      <c r="AR55" s="45"/>
      <c r="AS55" s="50">
        <v>6885.7</v>
      </c>
      <c r="AT55" s="45"/>
      <c r="AU55" s="50">
        <v>7037.9</v>
      </c>
      <c r="AV55" s="45"/>
      <c r="AW55" s="50">
        <v>6955.2</v>
      </c>
      <c r="AX55" s="45"/>
      <c r="AY55" s="50">
        <v>5.9</v>
      </c>
      <c r="AZ55" s="45"/>
      <c r="BA55" s="50">
        <v>6.3</v>
      </c>
      <c r="BB55" s="45"/>
    </row>
    <row r="56" spans="1:54" ht="12.75">
      <c r="A56" s="45" t="s">
        <v>31</v>
      </c>
      <c r="B56" s="45"/>
      <c r="C56" s="50">
        <v>5916.7</v>
      </c>
      <c r="D56" s="45"/>
      <c r="E56" s="50">
        <v>3975.1</v>
      </c>
      <c r="F56" s="45"/>
      <c r="G56" s="50">
        <v>455.2</v>
      </c>
      <c r="H56" s="45"/>
      <c r="I56" s="50">
        <v>1277.6</v>
      </c>
      <c r="J56" s="45"/>
      <c r="K56" s="50">
        <v>2242.3</v>
      </c>
      <c r="L56" s="45"/>
      <c r="M56" s="50">
        <v>736.2</v>
      </c>
      <c r="N56" s="45"/>
      <c r="O56" s="50">
        <v>738.5</v>
      </c>
      <c r="P56" s="45"/>
      <c r="Q56" s="50">
        <v>547.3</v>
      </c>
      <c r="R56" s="45"/>
      <c r="S56" s="50">
        <v>181.7</v>
      </c>
      <c r="T56" s="45"/>
      <c r="U56" s="50">
        <v>365.6</v>
      </c>
      <c r="V56" s="45"/>
      <c r="W56" s="50">
        <v>191.2</v>
      </c>
      <c r="X56" s="45"/>
      <c r="Y56" s="50">
        <v>-2.3</v>
      </c>
      <c r="Z56" s="45"/>
      <c r="AA56" s="45" t="s">
        <v>233</v>
      </c>
      <c r="AB56" s="45"/>
      <c r="AC56" s="50">
        <v>-86</v>
      </c>
      <c r="AD56" s="45"/>
      <c r="AE56" s="50">
        <v>818.4</v>
      </c>
      <c r="AF56" s="45"/>
      <c r="AG56" s="50">
        <v>904.5</v>
      </c>
      <c r="AH56" s="45"/>
      <c r="AI56" s="50">
        <v>1355.5</v>
      </c>
      <c r="AJ56" s="45"/>
      <c r="AK56" s="50">
        <v>509.6</v>
      </c>
      <c r="AL56" s="45"/>
      <c r="AM56" s="50">
        <v>344.6</v>
      </c>
      <c r="AN56" s="45"/>
      <c r="AO56" s="50">
        <v>165</v>
      </c>
      <c r="AP56" s="45"/>
      <c r="AQ56" s="50">
        <v>846</v>
      </c>
      <c r="AR56" s="45"/>
      <c r="AS56" s="50">
        <v>7235.3</v>
      </c>
      <c r="AT56" s="45"/>
      <c r="AU56" s="50">
        <v>7351.4</v>
      </c>
      <c r="AV56" s="45"/>
      <c r="AW56" s="50">
        <v>7270.6</v>
      </c>
      <c r="AX56" s="45"/>
      <c r="AY56" s="50">
        <v>4.6</v>
      </c>
      <c r="AZ56" s="45"/>
      <c r="BA56" s="50">
        <v>4.5</v>
      </c>
      <c r="BB56" s="45"/>
    </row>
    <row r="57" spans="1:54" ht="12.75">
      <c r="A57" s="45" t="s">
        <v>104</v>
      </c>
      <c r="B57" s="45"/>
      <c r="C57" s="50">
        <v>6244.4</v>
      </c>
      <c r="D57" s="45"/>
      <c r="E57" s="50">
        <v>4219.8</v>
      </c>
      <c r="F57" s="45"/>
      <c r="G57" s="50">
        <v>488.5</v>
      </c>
      <c r="H57" s="45"/>
      <c r="I57" s="50">
        <v>1321.8</v>
      </c>
      <c r="J57" s="45"/>
      <c r="K57" s="50">
        <v>2409.4</v>
      </c>
      <c r="L57" s="45"/>
      <c r="M57" s="50">
        <v>790.4</v>
      </c>
      <c r="N57" s="45"/>
      <c r="O57" s="50">
        <v>783.4</v>
      </c>
      <c r="P57" s="45"/>
      <c r="Q57" s="50">
        <v>557.9</v>
      </c>
      <c r="R57" s="45"/>
      <c r="S57" s="50">
        <v>169.2</v>
      </c>
      <c r="T57" s="45"/>
      <c r="U57" s="50">
        <v>388.7</v>
      </c>
      <c r="V57" s="45"/>
      <c r="W57" s="50">
        <v>225.6</v>
      </c>
      <c r="X57" s="45"/>
      <c r="Y57" s="50">
        <v>7</v>
      </c>
      <c r="Z57" s="45"/>
      <c r="AA57" s="45" t="s">
        <v>234</v>
      </c>
      <c r="AB57" s="45"/>
      <c r="AC57" s="50">
        <v>-94.8</v>
      </c>
      <c r="AD57" s="45"/>
      <c r="AE57" s="50">
        <v>870.9</v>
      </c>
      <c r="AF57" s="45"/>
      <c r="AG57" s="50">
        <v>965.7</v>
      </c>
      <c r="AH57" s="45"/>
      <c r="AI57" s="50">
        <v>1406.7</v>
      </c>
      <c r="AJ57" s="45"/>
      <c r="AK57" s="50">
        <v>520</v>
      </c>
      <c r="AL57" s="45"/>
      <c r="AM57" s="50">
        <v>352.8</v>
      </c>
      <c r="AN57" s="45"/>
      <c r="AO57" s="50">
        <v>167.3</v>
      </c>
      <c r="AP57" s="45"/>
      <c r="AQ57" s="50">
        <v>886.7</v>
      </c>
      <c r="AR57" s="45"/>
      <c r="AS57" s="50">
        <v>7610.2</v>
      </c>
      <c r="AT57" s="45"/>
      <c r="AU57" s="50">
        <v>7730.9</v>
      </c>
      <c r="AV57" s="45"/>
      <c r="AW57" s="50">
        <v>7637.7</v>
      </c>
      <c r="AX57" s="45"/>
      <c r="AY57" s="50">
        <v>5.1</v>
      </c>
      <c r="AZ57" s="45"/>
      <c r="BA57" s="50">
        <v>5.2</v>
      </c>
      <c r="BB57" s="45"/>
    </row>
    <row r="58" spans="1:54" ht="12.75">
      <c r="A58" s="45" t="s">
        <v>105</v>
      </c>
      <c r="B58" s="45"/>
      <c r="C58" s="50">
        <v>6558.1</v>
      </c>
      <c r="D58" s="45"/>
      <c r="E58" s="50">
        <v>4459.2</v>
      </c>
      <c r="F58" s="45"/>
      <c r="G58" s="50">
        <v>530.2</v>
      </c>
      <c r="H58" s="45"/>
      <c r="I58" s="50">
        <v>1370.7</v>
      </c>
      <c r="J58" s="45"/>
      <c r="K58" s="50">
        <v>2558.4</v>
      </c>
      <c r="L58" s="45"/>
      <c r="M58" s="50">
        <v>876.2</v>
      </c>
      <c r="N58" s="45"/>
      <c r="O58" s="50">
        <v>855.7</v>
      </c>
      <c r="P58" s="45"/>
      <c r="Q58" s="50">
        <v>604.1</v>
      </c>
      <c r="R58" s="45"/>
      <c r="S58" s="50">
        <v>176.4</v>
      </c>
      <c r="T58" s="45"/>
      <c r="U58" s="50">
        <v>427.7</v>
      </c>
      <c r="V58" s="45"/>
      <c r="W58" s="50">
        <v>251.6</v>
      </c>
      <c r="X58" s="45"/>
      <c r="Y58" s="50">
        <v>20.5</v>
      </c>
      <c r="Z58" s="45"/>
      <c r="AA58" s="51" t="s">
        <v>235</v>
      </c>
      <c r="AB58" s="45"/>
      <c r="AC58" s="50">
        <v>-96.7</v>
      </c>
      <c r="AD58" s="45"/>
      <c r="AE58" s="50">
        <v>958.8</v>
      </c>
      <c r="AF58" s="45"/>
      <c r="AG58" s="50">
        <v>1055.5</v>
      </c>
      <c r="AH58" s="45"/>
      <c r="AI58" s="50">
        <v>1453.9</v>
      </c>
      <c r="AJ58" s="45"/>
      <c r="AK58" s="50">
        <v>524.8</v>
      </c>
      <c r="AL58" s="45"/>
      <c r="AM58" s="50">
        <v>350.8</v>
      </c>
      <c r="AN58" s="45"/>
      <c r="AO58" s="50">
        <v>174</v>
      </c>
      <c r="AP58" s="45"/>
      <c r="AQ58" s="50">
        <v>929.1</v>
      </c>
      <c r="AR58" s="45"/>
      <c r="AS58" s="50">
        <v>8018.8</v>
      </c>
      <c r="AT58" s="45"/>
      <c r="AU58" s="50">
        <v>8180.1</v>
      </c>
      <c r="AV58" s="45"/>
      <c r="AW58" s="44" t="s">
        <v>301</v>
      </c>
      <c r="AX58" s="45"/>
      <c r="AY58" s="50">
        <v>5.9</v>
      </c>
      <c r="AZ58" s="45"/>
      <c r="BA58" s="50">
        <v>5.8</v>
      </c>
      <c r="BB58" s="45"/>
    </row>
    <row r="59" spans="1:54" ht="12.75">
      <c r="A59" s="45" t="s">
        <v>106</v>
      </c>
      <c r="B59" s="45"/>
      <c r="C59" s="50">
        <v>6947</v>
      </c>
      <c r="D59" s="45"/>
      <c r="E59" s="50">
        <v>4717</v>
      </c>
      <c r="F59" s="45"/>
      <c r="G59" s="50">
        <v>579.5</v>
      </c>
      <c r="H59" s="45"/>
      <c r="I59" s="50">
        <v>1428.4</v>
      </c>
      <c r="J59" s="45"/>
      <c r="K59" s="50">
        <v>2709.1</v>
      </c>
      <c r="L59" s="45"/>
      <c r="M59" s="50">
        <v>1007.9</v>
      </c>
      <c r="N59" s="45"/>
      <c r="O59" s="50">
        <v>946.6</v>
      </c>
      <c r="P59" s="45"/>
      <c r="Q59" s="50">
        <v>660.6</v>
      </c>
      <c r="R59" s="45"/>
      <c r="S59" s="50">
        <v>184.5</v>
      </c>
      <c r="T59" s="45"/>
      <c r="U59" s="50">
        <v>476.1</v>
      </c>
      <c r="V59" s="45"/>
      <c r="W59" s="50">
        <v>286</v>
      </c>
      <c r="X59" s="45"/>
      <c r="Y59" s="50">
        <v>61.2</v>
      </c>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row>
    <row r="60" spans="1:54" ht="12.75">
      <c r="A60" s="45" t="s">
        <v>233</v>
      </c>
      <c r="B60" s="45"/>
      <c r="C60" s="50">
        <v>7265.4</v>
      </c>
      <c r="D60" s="45"/>
      <c r="E60" s="50">
        <v>4957.7</v>
      </c>
      <c r="F60" s="45"/>
      <c r="G60" s="50">
        <v>608.5</v>
      </c>
      <c r="H60" s="45"/>
      <c r="I60" s="50">
        <v>1475.8</v>
      </c>
      <c r="J60" s="45"/>
      <c r="K60" s="50">
        <v>2873.4</v>
      </c>
      <c r="L60" s="45"/>
      <c r="M60" s="50">
        <v>1038.2</v>
      </c>
      <c r="N60" s="45"/>
      <c r="O60" s="50">
        <v>1008.1</v>
      </c>
      <c r="P60" s="45"/>
      <c r="Q60" s="50">
        <v>723</v>
      </c>
      <c r="R60" s="45"/>
      <c r="S60" s="50">
        <v>200.6</v>
      </c>
      <c r="T60" s="45"/>
      <c r="U60" s="50">
        <v>522.4</v>
      </c>
      <c r="V60" s="45"/>
      <c r="W60" s="50">
        <v>285.1</v>
      </c>
      <c r="X60" s="45"/>
      <c r="Y60" s="50">
        <v>30.1</v>
      </c>
      <c r="Z60" s="45"/>
      <c r="AA60" s="45" t="s">
        <v>236</v>
      </c>
      <c r="AB60" s="45"/>
      <c r="AC60" s="50">
        <v>-8.9</v>
      </c>
      <c r="AD60" s="45"/>
      <c r="AE60" s="50">
        <v>632.4</v>
      </c>
      <c r="AF60" s="45"/>
      <c r="AG60" s="50">
        <v>641.3</v>
      </c>
      <c r="AH60" s="45"/>
      <c r="AI60" s="50">
        <v>1247.9</v>
      </c>
      <c r="AJ60" s="45"/>
      <c r="AK60" s="50">
        <v>521.8</v>
      </c>
      <c r="AL60" s="45"/>
      <c r="AM60" s="50">
        <v>372.8</v>
      </c>
      <c r="AN60" s="45"/>
      <c r="AO60" s="50">
        <v>149</v>
      </c>
      <c r="AP60" s="45"/>
      <c r="AQ60" s="50">
        <v>726.1</v>
      </c>
      <c r="AR60" s="45"/>
      <c r="AS60" s="50">
        <v>6122.1</v>
      </c>
      <c r="AT60" s="45"/>
      <c r="AU60" s="50">
        <v>6130.8</v>
      </c>
      <c r="AV60" s="45"/>
      <c r="AW60" s="50">
        <v>6138.3</v>
      </c>
      <c r="AX60" s="45"/>
      <c r="AY60" s="50">
        <v>8.2</v>
      </c>
      <c r="AZ60" s="45"/>
      <c r="BA60" s="50">
        <v>7.8</v>
      </c>
      <c r="BB60" s="45"/>
    </row>
    <row r="61" spans="1:54" ht="12.75">
      <c r="A61" s="45" t="s">
        <v>234</v>
      </c>
      <c r="B61" s="45"/>
      <c r="C61" s="50">
        <v>7636</v>
      </c>
      <c r="D61" s="45"/>
      <c r="E61" s="50">
        <v>5207.6</v>
      </c>
      <c r="F61" s="45"/>
      <c r="G61" s="50">
        <v>634.5</v>
      </c>
      <c r="H61" s="45"/>
      <c r="I61" s="50">
        <v>1534.7</v>
      </c>
      <c r="J61" s="45"/>
      <c r="K61" s="50">
        <v>3038.4</v>
      </c>
      <c r="L61" s="45"/>
      <c r="M61" s="50">
        <v>1116.5</v>
      </c>
      <c r="N61" s="45"/>
      <c r="O61" s="50">
        <v>1090.7</v>
      </c>
      <c r="P61" s="45"/>
      <c r="Q61" s="50">
        <v>781.4</v>
      </c>
      <c r="R61" s="45"/>
      <c r="S61" s="50">
        <v>215.2</v>
      </c>
      <c r="T61" s="45"/>
      <c r="U61" s="50">
        <v>566.2</v>
      </c>
      <c r="V61" s="45"/>
      <c r="W61" s="50">
        <v>309.2</v>
      </c>
      <c r="X61" s="45"/>
      <c r="Y61" s="50">
        <v>25.9</v>
      </c>
      <c r="Z61" s="45"/>
      <c r="AA61" s="45" t="s">
        <v>237</v>
      </c>
      <c r="AB61" s="45"/>
      <c r="AC61" s="50">
        <v>-29</v>
      </c>
      <c r="AD61" s="45"/>
      <c r="AE61" s="50">
        <v>635.9</v>
      </c>
      <c r="AF61" s="45"/>
      <c r="AG61" s="50">
        <v>664.9</v>
      </c>
      <c r="AH61" s="45"/>
      <c r="AI61" s="50">
        <v>1256.4</v>
      </c>
      <c r="AJ61" s="45"/>
      <c r="AK61" s="50">
        <v>523.2</v>
      </c>
      <c r="AL61" s="45"/>
      <c r="AM61" s="50">
        <v>374.1</v>
      </c>
      <c r="AN61" s="45"/>
      <c r="AO61" s="50">
        <v>149.1</v>
      </c>
      <c r="AP61" s="45"/>
      <c r="AQ61" s="50">
        <v>733.2</v>
      </c>
      <c r="AR61" s="45"/>
      <c r="AS61" s="50">
        <v>6191</v>
      </c>
      <c r="AT61" s="45"/>
      <c r="AU61" s="50">
        <v>6230.2</v>
      </c>
      <c r="AV61" s="45"/>
      <c r="AW61" s="50">
        <v>6212.2</v>
      </c>
      <c r="AX61" s="45"/>
      <c r="AY61" s="50">
        <v>5.3</v>
      </c>
      <c r="AZ61" s="45"/>
      <c r="BA61" s="50">
        <v>6.6</v>
      </c>
      <c r="BB61" s="45"/>
    </row>
    <row r="62" spans="1:54" ht="12.75">
      <c r="A62" s="51" t="s">
        <v>235</v>
      </c>
      <c r="B62" s="45"/>
      <c r="C62" s="50">
        <v>8083.4</v>
      </c>
      <c r="D62" s="45"/>
      <c r="E62" s="50">
        <v>5488.6</v>
      </c>
      <c r="F62" s="45"/>
      <c r="G62" s="50">
        <v>659.4</v>
      </c>
      <c r="H62" s="45"/>
      <c r="I62" s="50">
        <v>1592.7</v>
      </c>
      <c r="J62" s="45"/>
      <c r="K62" s="50">
        <v>3236.5</v>
      </c>
      <c r="L62" s="45"/>
      <c r="M62" s="50">
        <v>1237.6</v>
      </c>
      <c r="N62" s="45"/>
      <c r="O62" s="50">
        <v>1173</v>
      </c>
      <c r="P62" s="45"/>
      <c r="Q62" s="50">
        <v>845.4</v>
      </c>
      <c r="R62" s="45"/>
      <c r="S62" s="50">
        <v>230.2</v>
      </c>
      <c r="T62" s="45"/>
      <c r="U62" s="50">
        <v>615.2</v>
      </c>
      <c r="V62" s="45"/>
      <c r="W62" s="50">
        <v>327.5</v>
      </c>
      <c r="X62" s="45"/>
      <c r="Y62" s="50">
        <v>64.6</v>
      </c>
      <c r="Z62" s="45"/>
      <c r="AA62" s="45" t="s">
        <v>96</v>
      </c>
      <c r="AB62" s="45"/>
      <c r="AC62" s="50">
        <v>-37.6</v>
      </c>
      <c r="AD62" s="45"/>
      <c r="AE62" s="50">
        <v>640.2</v>
      </c>
      <c r="AF62" s="45"/>
      <c r="AG62" s="50">
        <v>677.8</v>
      </c>
      <c r="AH62" s="45"/>
      <c r="AI62" s="50">
        <v>1270.7</v>
      </c>
      <c r="AJ62" s="45"/>
      <c r="AK62" s="50">
        <v>532</v>
      </c>
      <c r="AL62" s="45"/>
      <c r="AM62" s="50">
        <v>380.9</v>
      </c>
      <c r="AN62" s="45"/>
      <c r="AO62" s="50">
        <v>151.1</v>
      </c>
      <c r="AP62" s="45"/>
      <c r="AQ62" s="50">
        <v>738.7</v>
      </c>
      <c r="AR62" s="45"/>
      <c r="AS62" s="50">
        <v>6260.1</v>
      </c>
      <c r="AT62" s="45"/>
      <c r="AU62" s="50">
        <v>6309.2</v>
      </c>
      <c r="AV62" s="45"/>
      <c r="AW62" s="50">
        <v>6281.1</v>
      </c>
      <c r="AX62" s="45"/>
      <c r="AY62" s="50">
        <v>4.6</v>
      </c>
      <c r="AZ62" s="45"/>
      <c r="BA62" s="50">
        <v>5.2</v>
      </c>
      <c r="BB62" s="45"/>
    </row>
    <row r="63" spans="1:5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t="s">
        <v>97</v>
      </c>
      <c r="AB63" s="45"/>
      <c r="AC63" s="50">
        <v>-42.7</v>
      </c>
      <c r="AD63" s="45"/>
      <c r="AE63" s="50">
        <v>649.1</v>
      </c>
      <c r="AF63" s="45"/>
      <c r="AG63" s="50">
        <v>691.8</v>
      </c>
      <c r="AH63" s="45"/>
      <c r="AI63" s="50">
        <v>1280</v>
      </c>
      <c r="AJ63" s="45"/>
      <c r="AK63" s="50">
        <v>535</v>
      </c>
      <c r="AL63" s="45"/>
      <c r="AM63" s="50">
        <v>375.3</v>
      </c>
      <c r="AN63" s="45"/>
      <c r="AO63" s="50">
        <v>159.7</v>
      </c>
      <c r="AP63" s="45"/>
      <c r="AQ63" s="50">
        <v>745.1</v>
      </c>
      <c r="AR63" s="45"/>
      <c r="AS63" s="50">
        <v>6376.6</v>
      </c>
      <c r="AT63" s="45"/>
      <c r="AU63" s="50">
        <v>6425.8</v>
      </c>
      <c r="AV63" s="45"/>
      <c r="AW63" s="50">
        <v>6390.5</v>
      </c>
      <c r="AX63" s="45"/>
      <c r="AY63" s="50">
        <v>7.3</v>
      </c>
      <c r="AZ63" s="45"/>
      <c r="BA63" s="50">
        <v>7.6</v>
      </c>
      <c r="BB63" s="45"/>
    </row>
    <row r="64" spans="1:54" ht="12.75">
      <c r="A64" s="45" t="s">
        <v>236</v>
      </c>
      <c r="B64" s="45"/>
      <c r="C64" s="50">
        <v>6121.8</v>
      </c>
      <c r="D64" s="45"/>
      <c r="E64" s="50">
        <v>4127.6</v>
      </c>
      <c r="F64" s="45"/>
      <c r="G64" s="50">
        <v>474.1</v>
      </c>
      <c r="H64" s="45"/>
      <c r="I64" s="50">
        <v>1303.1</v>
      </c>
      <c r="J64" s="45"/>
      <c r="K64" s="50">
        <v>2350.4</v>
      </c>
      <c r="L64" s="45"/>
      <c r="M64" s="50">
        <v>755.2</v>
      </c>
      <c r="N64" s="45"/>
      <c r="O64" s="50">
        <v>755.4</v>
      </c>
      <c r="P64" s="45"/>
      <c r="Q64" s="50">
        <v>544.1</v>
      </c>
      <c r="R64" s="45"/>
      <c r="S64" s="50">
        <v>171.6</v>
      </c>
      <c r="T64" s="45"/>
      <c r="U64" s="50">
        <v>372.5</v>
      </c>
      <c r="V64" s="45"/>
      <c r="W64" s="50">
        <v>211.3</v>
      </c>
      <c r="X64" s="45"/>
      <c r="Y64" s="50">
        <v>-0.2</v>
      </c>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row>
    <row r="65" spans="1:54" ht="12.75">
      <c r="A65" s="45" t="s">
        <v>237</v>
      </c>
      <c r="B65" s="45"/>
      <c r="C65" s="50">
        <v>6201.2</v>
      </c>
      <c r="D65" s="45"/>
      <c r="E65" s="50">
        <v>4183</v>
      </c>
      <c r="F65" s="45"/>
      <c r="G65" s="50">
        <v>481.3</v>
      </c>
      <c r="H65" s="45"/>
      <c r="I65" s="50">
        <v>1308.4</v>
      </c>
      <c r="J65" s="45"/>
      <c r="K65" s="50">
        <v>2393.3</v>
      </c>
      <c r="L65" s="45"/>
      <c r="M65" s="50">
        <v>790.7</v>
      </c>
      <c r="N65" s="45"/>
      <c r="O65" s="50">
        <v>780.5</v>
      </c>
      <c r="P65" s="45"/>
      <c r="Q65" s="50">
        <v>556.8</v>
      </c>
      <c r="R65" s="45"/>
      <c r="S65" s="50">
        <v>170.4</v>
      </c>
      <c r="T65" s="45"/>
      <c r="U65" s="50">
        <v>386.3</v>
      </c>
      <c r="V65" s="45"/>
      <c r="W65" s="50">
        <v>223.7</v>
      </c>
      <c r="X65" s="45"/>
      <c r="Y65" s="50">
        <v>10.2</v>
      </c>
      <c r="Z65" s="45"/>
      <c r="AA65" s="45" t="s">
        <v>98</v>
      </c>
      <c r="AB65" s="45"/>
      <c r="AC65" s="50">
        <v>-46.6</v>
      </c>
      <c r="AD65" s="45"/>
      <c r="AE65" s="50">
        <v>647.1</v>
      </c>
      <c r="AF65" s="45"/>
      <c r="AG65" s="50">
        <v>693.7</v>
      </c>
      <c r="AH65" s="45"/>
      <c r="AI65" s="50">
        <v>1271.5</v>
      </c>
      <c r="AJ65" s="45"/>
      <c r="AK65" s="50">
        <v>521.3</v>
      </c>
      <c r="AL65" s="45"/>
      <c r="AM65" s="50">
        <v>363.6</v>
      </c>
      <c r="AN65" s="45"/>
      <c r="AO65" s="50">
        <v>157.7</v>
      </c>
      <c r="AP65" s="45"/>
      <c r="AQ65" s="50">
        <v>750.1</v>
      </c>
      <c r="AR65" s="45"/>
      <c r="AS65" s="50">
        <v>6413.8</v>
      </c>
      <c r="AT65" s="45"/>
      <c r="AU65" s="50">
        <v>6491.1</v>
      </c>
      <c r="AV65" s="45"/>
      <c r="AW65" s="50">
        <v>6468.1</v>
      </c>
      <c r="AX65" s="45"/>
      <c r="AY65" s="50">
        <v>3.9</v>
      </c>
      <c r="AZ65" s="45"/>
      <c r="BA65" s="50">
        <v>4.1</v>
      </c>
      <c r="BB65" s="45"/>
    </row>
    <row r="66" spans="1:54" ht="12.75">
      <c r="A66" s="45" t="s">
        <v>96</v>
      </c>
      <c r="B66" s="45"/>
      <c r="C66" s="50">
        <v>6271.7</v>
      </c>
      <c r="D66" s="45"/>
      <c r="E66" s="50">
        <v>4238.9</v>
      </c>
      <c r="F66" s="45"/>
      <c r="G66" s="50">
        <v>492.5</v>
      </c>
      <c r="H66" s="45"/>
      <c r="I66" s="50">
        <v>1326.3</v>
      </c>
      <c r="J66" s="45"/>
      <c r="K66" s="50">
        <v>2420.1</v>
      </c>
      <c r="L66" s="45"/>
      <c r="M66" s="50">
        <v>799.7</v>
      </c>
      <c r="N66" s="45"/>
      <c r="O66" s="50">
        <v>788.1</v>
      </c>
      <c r="P66" s="45"/>
      <c r="Q66" s="50">
        <v>561</v>
      </c>
      <c r="R66" s="45"/>
      <c r="S66" s="50">
        <v>167.6</v>
      </c>
      <c r="T66" s="45"/>
      <c r="U66" s="50">
        <v>393.4</v>
      </c>
      <c r="V66" s="45"/>
      <c r="W66" s="50">
        <v>227.1</v>
      </c>
      <c r="X66" s="45"/>
      <c r="Y66" s="50">
        <v>11.6</v>
      </c>
      <c r="Z66" s="45"/>
      <c r="AA66" s="45" t="s">
        <v>237</v>
      </c>
      <c r="AB66" s="45"/>
      <c r="AC66" s="50">
        <v>-57.5</v>
      </c>
      <c r="AD66" s="45"/>
      <c r="AE66" s="50">
        <v>661.2</v>
      </c>
      <c r="AF66" s="45"/>
      <c r="AG66" s="50">
        <v>718.7</v>
      </c>
      <c r="AH66" s="45"/>
      <c r="AI66" s="50">
        <v>1281.2</v>
      </c>
      <c r="AJ66" s="45"/>
      <c r="AK66" s="50">
        <v>517.8</v>
      </c>
      <c r="AL66" s="45"/>
      <c r="AM66" s="50">
        <v>361.7</v>
      </c>
      <c r="AN66" s="45"/>
      <c r="AO66" s="50">
        <v>156.1</v>
      </c>
      <c r="AP66" s="45"/>
      <c r="AQ66" s="50">
        <v>763.4</v>
      </c>
      <c r="AR66" s="45"/>
      <c r="AS66" s="50">
        <v>6494.7</v>
      </c>
      <c r="AT66" s="45"/>
      <c r="AU66" s="50">
        <v>6566.7</v>
      </c>
      <c r="AV66" s="45"/>
      <c r="AW66" s="50">
        <v>6525.3</v>
      </c>
      <c r="AX66" s="45"/>
      <c r="AY66" s="50">
        <v>4.1</v>
      </c>
      <c r="AZ66" s="45"/>
      <c r="BA66" s="50">
        <v>4.7</v>
      </c>
      <c r="BB66" s="45"/>
    </row>
    <row r="67" spans="1:54" ht="12.75">
      <c r="A67" s="45" t="s">
        <v>97</v>
      </c>
      <c r="B67" s="45"/>
      <c r="C67" s="50">
        <v>6383.1</v>
      </c>
      <c r="D67" s="45"/>
      <c r="E67" s="50">
        <v>4329.6</v>
      </c>
      <c r="F67" s="45"/>
      <c r="G67" s="50">
        <v>506.2</v>
      </c>
      <c r="H67" s="45"/>
      <c r="I67" s="50">
        <v>1349.5</v>
      </c>
      <c r="J67" s="45"/>
      <c r="K67" s="50">
        <v>2473.9</v>
      </c>
      <c r="L67" s="45"/>
      <c r="M67" s="50">
        <v>816.1</v>
      </c>
      <c r="N67" s="45"/>
      <c r="O67" s="50">
        <v>809.7</v>
      </c>
      <c r="P67" s="45"/>
      <c r="Q67" s="50">
        <v>569.6</v>
      </c>
      <c r="R67" s="45"/>
      <c r="S67" s="50">
        <v>167.1</v>
      </c>
      <c r="T67" s="45"/>
      <c r="U67" s="50">
        <v>402.5</v>
      </c>
      <c r="V67" s="45"/>
      <c r="W67" s="50">
        <v>240.1</v>
      </c>
      <c r="X67" s="45"/>
      <c r="Y67" s="50">
        <v>6.5</v>
      </c>
      <c r="Z67" s="45"/>
      <c r="AA67" s="45" t="s">
        <v>96</v>
      </c>
      <c r="AB67" s="45"/>
      <c r="AC67" s="50">
        <v>-72.1</v>
      </c>
      <c r="AD67" s="45"/>
      <c r="AE67" s="50">
        <v>646.8</v>
      </c>
      <c r="AF67" s="45"/>
      <c r="AG67" s="50">
        <v>718.9</v>
      </c>
      <c r="AH67" s="45"/>
      <c r="AI67" s="50">
        <v>1285.3</v>
      </c>
      <c r="AJ67" s="45"/>
      <c r="AK67" s="50">
        <v>515.7</v>
      </c>
      <c r="AL67" s="45"/>
      <c r="AM67" s="50">
        <v>358</v>
      </c>
      <c r="AN67" s="45"/>
      <c r="AO67" s="50">
        <v>157.7</v>
      </c>
      <c r="AP67" s="45"/>
      <c r="AQ67" s="50">
        <v>769.6</v>
      </c>
      <c r="AR67" s="45"/>
      <c r="AS67" s="50">
        <v>6560.6</v>
      </c>
      <c r="AT67" s="45"/>
      <c r="AU67" s="50">
        <v>6646.7</v>
      </c>
      <c r="AV67" s="45"/>
      <c r="AW67" s="50">
        <v>6596.9</v>
      </c>
      <c r="AX67" s="45"/>
      <c r="AY67" s="50">
        <v>4.1</v>
      </c>
      <c r="AZ67" s="45"/>
      <c r="BA67" s="50">
        <v>5</v>
      </c>
      <c r="BB67" s="45"/>
    </row>
    <row r="68" spans="1:5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t="s">
        <v>97</v>
      </c>
      <c r="AB68" s="45"/>
      <c r="AC68" s="50">
        <v>-66.6</v>
      </c>
      <c r="AD68" s="45"/>
      <c r="AE68" s="50">
        <v>679.4</v>
      </c>
      <c r="AF68" s="45"/>
      <c r="AG68" s="50">
        <v>746</v>
      </c>
      <c r="AH68" s="45"/>
      <c r="AI68" s="50">
        <v>1295.5</v>
      </c>
      <c r="AJ68" s="45"/>
      <c r="AK68" s="50">
        <v>518.5</v>
      </c>
      <c r="AL68" s="45"/>
      <c r="AM68" s="50">
        <v>359.4</v>
      </c>
      <c r="AN68" s="45"/>
      <c r="AO68" s="50">
        <v>159.1</v>
      </c>
      <c r="AP68" s="45"/>
      <c r="AQ68" s="50">
        <v>777</v>
      </c>
      <c r="AR68" s="45"/>
      <c r="AS68" s="50">
        <v>6681.3</v>
      </c>
      <c r="AT68" s="45"/>
      <c r="AU68" s="50">
        <v>6770.8</v>
      </c>
      <c r="AV68" s="45"/>
      <c r="AW68" s="50">
        <v>6717.1</v>
      </c>
      <c r="AX68" s="45"/>
      <c r="AY68" s="50">
        <v>8.1</v>
      </c>
      <c r="AZ68" s="45"/>
      <c r="BA68" s="50">
        <v>7.7</v>
      </c>
      <c r="BB68" s="45"/>
    </row>
    <row r="69" spans="1:54" ht="12.75">
      <c r="A69" s="45" t="s">
        <v>98</v>
      </c>
      <c r="B69" s="45"/>
      <c r="C69" s="50">
        <v>6444.5</v>
      </c>
      <c r="D69" s="45"/>
      <c r="E69" s="50">
        <v>4365.4</v>
      </c>
      <c r="F69" s="45"/>
      <c r="G69" s="50">
        <v>506.4</v>
      </c>
      <c r="H69" s="45"/>
      <c r="I69" s="50">
        <v>1354.4</v>
      </c>
      <c r="J69" s="45"/>
      <c r="K69" s="50">
        <v>2504.6</v>
      </c>
      <c r="L69" s="45"/>
      <c r="M69" s="50">
        <v>854.3</v>
      </c>
      <c r="N69" s="45"/>
      <c r="O69" s="50">
        <v>823.5</v>
      </c>
      <c r="P69" s="45"/>
      <c r="Q69" s="50">
        <v>580.5</v>
      </c>
      <c r="R69" s="45"/>
      <c r="S69" s="50">
        <v>171.7</v>
      </c>
      <c r="T69" s="45"/>
      <c r="U69" s="50">
        <v>408.9</v>
      </c>
      <c r="V69" s="45"/>
      <c r="W69" s="50">
        <v>243</v>
      </c>
      <c r="X69" s="45"/>
      <c r="Y69" s="50">
        <v>30.7</v>
      </c>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row>
    <row r="70" spans="1:54" ht="12.75">
      <c r="A70" s="45" t="s">
        <v>237</v>
      </c>
      <c r="B70" s="45"/>
      <c r="C70" s="50">
        <v>6509.1</v>
      </c>
      <c r="D70" s="45"/>
      <c r="E70" s="50">
        <v>4428.1</v>
      </c>
      <c r="F70" s="45"/>
      <c r="G70" s="50">
        <v>524.2</v>
      </c>
      <c r="H70" s="45"/>
      <c r="I70" s="50">
        <v>1366.3</v>
      </c>
      <c r="J70" s="45"/>
      <c r="K70" s="50">
        <v>2537.6</v>
      </c>
      <c r="L70" s="45"/>
      <c r="M70" s="50">
        <v>857.4</v>
      </c>
      <c r="N70" s="45"/>
      <c r="O70" s="50">
        <v>842.9</v>
      </c>
      <c r="P70" s="45"/>
      <c r="Q70" s="50">
        <v>598.8</v>
      </c>
      <c r="R70" s="45"/>
      <c r="S70" s="50">
        <v>175.2</v>
      </c>
      <c r="T70" s="45"/>
      <c r="U70" s="50">
        <v>423.6</v>
      </c>
      <c r="V70" s="45"/>
      <c r="W70" s="50">
        <v>244.1</v>
      </c>
      <c r="X70" s="45"/>
      <c r="Y70" s="50">
        <v>14.5</v>
      </c>
      <c r="Z70" s="45"/>
      <c r="AA70" s="45" t="s">
        <v>99</v>
      </c>
      <c r="AB70" s="45"/>
      <c r="AC70" s="50">
        <v>-76.6</v>
      </c>
      <c r="AD70" s="45"/>
      <c r="AE70" s="50">
        <v>678.5</v>
      </c>
      <c r="AF70" s="45"/>
      <c r="AG70" s="50">
        <v>755.1</v>
      </c>
      <c r="AH70" s="45"/>
      <c r="AI70" s="50">
        <v>1291</v>
      </c>
      <c r="AJ70" s="45"/>
      <c r="AK70" s="50">
        <v>506.9</v>
      </c>
      <c r="AL70" s="45"/>
      <c r="AM70" s="50">
        <v>344.9</v>
      </c>
      <c r="AN70" s="45"/>
      <c r="AO70" s="50">
        <v>162</v>
      </c>
      <c r="AP70" s="45"/>
      <c r="AQ70" s="50">
        <v>784.1</v>
      </c>
      <c r="AR70" s="45"/>
      <c r="AS70" s="50">
        <v>6741.9</v>
      </c>
      <c r="AT70" s="45"/>
      <c r="AU70" s="50">
        <v>6870.9</v>
      </c>
      <c r="AV70" s="45"/>
      <c r="AW70" s="50">
        <v>6811.2</v>
      </c>
      <c r="AX70" s="45"/>
      <c r="AY70" s="50">
        <v>5.5</v>
      </c>
      <c r="AZ70" s="45"/>
      <c r="BA70" s="50">
        <v>6</v>
      </c>
      <c r="BB70" s="45"/>
    </row>
    <row r="71" spans="1:54" ht="12.75">
      <c r="A71" s="45" t="s">
        <v>96</v>
      </c>
      <c r="B71" s="45"/>
      <c r="C71" s="50">
        <v>6574.6</v>
      </c>
      <c r="D71" s="45"/>
      <c r="E71" s="50">
        <v>4488.6</v>
      </c>
      <c r="F71" s="45"/>
      <c r="G71" s="50">
        <v>537.2</v>
      </c>
      <c r="H71" s="45"/>
      <c r="I71" s="50">
        <v>1373.9</v>
      </c>
      <c r="J71" s="45"/>
      <c r="K71" s="50">
        <v>2577.4</v>
      </c>
      <c r="L71" s="45"/>
      <c r="M71" s="50">
        <v>872.8</v>
      </c>
      <c r="N71" s="45"/>
      <c r="O71" s="50">
        <v>858.8</v>
      </c>
      <c r="P71" s="45"/>
      <c r="Q71" s="50">
        <v>606.4</v>
      </c>
      <c r="R71" s="45"/>
      <c r="S71" s="50">
        <v>177.8</v>
      </c>
      <c r="T71" s="45"/>
      <c r="U71" s="50">
        <v>428.6</v>
      </c>
      <c r="V71" s="45"/>
      <c r="W71" s="50">
        <v>252.4</v>
      </c>
      <c r="X71" s="45"/>
      <c r="Y71" s="50">
        <v>14</v>
      </c>
      <c r="Z71" s="45"/>
      <c r="AA71" s="45" t="s">
        <v>237</v>
      </c>
      <c r="AB71" s="45"/>
      <c r="AC71" s="50">
        <v>-87.9</v>
      </c>
      <c r="AD71" s="45"/>
      <c r="AE71" s="50">
        <v>710.1</v>
      </c>
      <c r="AF71" s="45"/>
      <c r="AG71" s="50">
        <v>797.9</v>
      </c>
      <c r="AH71" s="45"/>
      <c r="AI71" s="50">
        <v>1300.8</v>
      </c>
      <c r="AJ71" s="45"/>
      <c r="AK71" s="50">
        <v>505.3</v>
      </c>
      <c r="AL71" s="45"/>
      <c r="AM71" s="50">
        <v>348.5</v>
      </c>
      <c r="AN71" s="45"/>
      <c r="AO71" s="50">
        <v>156.8</v>
      </c>
      <c r="AP71" s="45"/>
      <c r="AQ71" s="50">
        <v>795.5</v>
      </c>
      <c r="AR71" s="45"/>
      <c r="AS71" s="50">
        <v>6835.1</v>
      </c>
      <c r="AT71" s="45"/>
      <c r="AU71" s="50">
        <v>6999.2</v>
      </c>
      <c r="AV71" s="45"/>
      <c r="AW71" s="50">
        <v>6920.3</v>
      </c>
      <c r="AX71" s="45"/>
      <c r="AY71" s="50">
        <v>7.1</v>
      </c>
      <c r="AZ71" s="45"/>
      <c r="BA71" s="50">
        <v>7.7</v>
      </c>
      <c r="BB71" s="45"/>
    </row>
    <row r="72" spans="1:54" ht="12.75">
      <c r="A72" s="45" t="s">
        <v>97</v>
      </c>
      <c r="B72" s="45"/>
      <c r="C72" s="50">
        <v>6704.2</v>
      </c>
      <c r="D72" s="45"/>
      <c r="E72" s="50">
        <v>4554.9</v>
      </c>
      <c r="F72" s="45"/>
      <c r="G72" s="50">
        <v>553.1</v>
      </c>
      <c r="H72" s="45"/>
      <c r="I72" s="50">
        <v>1388</v>
      </c>
      <c r="J72" s="45"/>
      <c r="K72" s="50">
        <v>2613.8</v>
      </c>
      <c r="L72" s="45"/>
      <c r="M72" s="50">
        <v>920.3</v>
      </c>
      <c r="N72" s="45"/>
      <c r="O72" s="50">
        <v>897.5</v>
      </c>
      <c r="P72" s="45"/>
      <c r="Q72" s="50">
        <v>630.6</v>
      </c>
      <c r="R72" s="45"/>
      <c r="S72" s="50">
        <v>180.7</v>
      </c>
      <c r="T72" s="45"/>
      <c r="U72" s="50">
        <v>449.9</v>
      </c>
      <c r="V72" s="45"/>
      <c r="W72" s="50">
        <v>266.8</v>
      </c>
      <c r="X72" s="45"/>
      <c r="Y72" s="50">
        <v>22.9</v>
      </c>
      <c r="Z72" s="45"/>
      <c r="AA72" s="45" t="s">
        <v>96</v>
      </c>
      <c r="AB72" s="45"/>
      <c r="AC72" s="50">
        <v>-103.4</v>
      </c>
      <c r="AD72" s="45"/>
      <c r="AE72" s="50">
        <v>732.6</v>
      </c>
      <c r="AF72" s="45"/>
      <c r="AG72" s="50">
        <v>836</v>
      </c>
      <c r="AH72" s="45"/>
      <c r="AI72" s="50">
        <v>1332.3</v>
      </c>
      <c r="AJ72" s="45"/>
      <c r="AK72" s="50">
        <v>520.4</v>
      </c>
      <c r="AL72" s="45"/>
      <c r="AM72" s="50">
        <v>359.7</v>
      </c>
      <c r="AN72" s="45"/>
      <c r="AO72" s="50">
        <v>160.7</v>
      </c>
      <c r="AP72" s="45"/>
      <c r="AQ72" s="50">
        <v>811.9</v>
      </c>
      <c r="AR72" s="45"/>
      <c r="AS72" s="50">
        <v>6936.3</v>
      </c>
      <c r="AT72" s="45"/>
      <c r="AU72" s="50">
        <v>7090</v>
      </c>
      <c r="AV72" s="45"/>
      <c r="AW72" s="50">
        <v>6992.3</v>
      </c>
      <c r="AX72" s="45"/>
      <c r="AY72" s="50">
        <v>4.4</v>
      </c>
      <c r="AZ72" s="45"/>
      <c r="BA72" s="50">
        <v>5.3</v>
      </c>
      <c r="BB72" s="45"/>
    </row>
    <row r="73" spans="1:5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t="s">
        <v>97</v>
      </c>
      <c r="AB73" s="45"/>
      <c r="AC73" s="50">
        <v>-95.6</v>
      </c>
      <c r="AD73" s="45"/>
      <c r="AE73" s="50">
        <v>763.7</v>
      </c>
      <c r="AF73" s="45"/>
      <c r="AG73" s="50">
        <v>859.2</v>
      </c>
      <c r="AH73" s="45"/>
      <c r="AI73" s="50">
        <v>1328</v>
      </c>
      <c r="AJ73" s="45"/>
      <c r="AK73" s="50">
        <v>508.3</v>
      </c>
      <c r="AL73" s="45"/>
      <c r="AM73" s="50">
        <v>343.6</v>
      </c>
      <c r="AN73" s="45"/>
      <c r="AO73" s="50">
        <v>164.7</v>
      </c>
      <c r="AP73" s="45"/>
      <c r="AQ73" s="50">
        <v>819.6</v>
      </c>
      <c r="AR73" s="45"/>
      <c r="AS73" s="50">
        <v>7029.6</v>
      </c>
      <c r="AT73" s="45"/>
      <c r="AU73" s="50">
        <v>7191.3</v>
      </c>
      <c r="AV73" s="45"/>
      <c r="AW73" s="50">
        <v>7096.8</v>
      </c>
      <c r="AX73" s="45"/>
      <c r="AY73" s="50">
        <v>6.4</v>
      </c>
      <c r="AZ73" s="45"/>
      <c r="BA73" s="50">
        <v>5.8</v>
      </c>
      <c r="BB73" s="45"/>
    </row>
    <row r="74" spans="1:54" ht="12.75">
      <c r="A74" s="45" t="s">
        <v>99</v>
      </c>
      <c r="B74" s="45"/>
      <c r="C74" s="50">
        <v>6794.3</v>
      </c>
      <c r="D74" s="45"/>
      <c r="E74" s="50">
        <v>4616.6</v>
      </c>
      <c r="F74" s="45"/>
      <c r="G74" s="50">
        <v>563.2</v>
      </c>
      <c r="H74" s="45"/>
      <c r="I74" s="50">
        <v>1404.4</v>
      </c>
      <c r="J74" s="45"/>
      <c r="K74" s="50">
        <v>2649</v>
      </c>
      <c r="L74" s="45"/>
      <c r="M74" s="50">
        <v>963.4</v>
      </c>
      <c r="N74" s="45"/>
      <c r="O74" s="50">
        <v>911</v>
      </c>
      <c r="P74" s="45"/>
      <c r="Q74" s="50">
        <v>634.6</v>
      </c>
      <c r="R74" s="45"/>
      <c r="S74" s="50">
        <v>175.4</v>
      </c>
      <c r="T74" s="45"/>
      <c r="U74" s="50">
        <v>459.3</v>
      </c>
      <c r="V74" s="45"/>
      <c r="W74" s="50">
        <v>276.4</v>
      </c>
      <c r="X74" s="45"/>
      <c r="Y74" s="50">
        <v>52.4</v>
      </c>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row>
    <row r="75" spans="1:54" ht="12.75">
      <c r="A75" s="45" t="s">
        <v>237</v>
      </c>
      <c r="B75" s="45"/>
      <c r="C75" s="50">
        <v>6911.4</v>
      </c>
      <c r="D75" s="45"/>
      <c r="E75" s="50">
        <v>4680.5</v>
      </c>
      <c r="F75" s="45"/>
      <c r="G75" s="50">
        <v>572.4</v>
      </c>
      <c r="H75" s="45"/>
      <c r="I75" s="50">
        <v>1416</v>
      </c>
      <c r="J75" s="45"/>
      <c r="K75" s="50">
        <v>2692.2</v>
      </c>
      <c r="L75" s="45"/>
      <c r="M75" s="50">
        <v>1017.9</v>
      </c>
      <c r="N75" s="45"/>
      <c r="O75" s="50">
        <v>941.7</v>
      </c>
      <c r="P75" s="45"/>
      <c r="Q75" s="50">
        <v>652.9</v>
      </c>
      <c r="R75" s="45"/>
      <c r="S75" s="50">
        <v>185.2</v>
      </c>
      <c r="T75" s="45"/>
      <c r="U75" s="50">
        <v>467.7</v>
      </c>
      <c r="V75" s="45"/>
      <c r="W75" s="50">
        <v>288.7</v>
      </c>
      <c r="X75" s="45"/>
      <c r="Y75" s="50">
        <v>76.3</v>
      </c>
      <c r="Z75" s="45"/>
      <c r="AA75" s="45" t="s">
        <v>100</v>
      </c>
      <c r="AB75" s="45"/>
      <c r="AC75" s="50">
        <v>-98.3</v>
      </c>
      <c r="AD75" s="45"/>
      <c r="AE75" s="50">
        <v>784.5</v>
      </c>
      <c r="AF75" s="45"/>
      <c r="AG75" s="50">
        <v>882.8</v>
      </c>
      <c r="AH75" s="45"/>
      <c r="AI75" s="50">
        <v>1344.7</v>
      </c>
      <c r="AJ75" s="45"/>
      <c r="AK75" s="50">
        <v>513.6</v>
      </c>
      <c r="AL75" s="45"/>
      <c r="AM75" s="50">
        <v>346.3</v>
      </c>
      <c r="AN75" s="45"/>
      <c r="AO75" s="50">
        <v>167.3</v>
      </c>
      <c r="AP75" s="45"/>
      <c r="AQ75" s="50">
        <v>831.1</v>
      </c>
      <c r="AR75" s="45"/>
      <c r="AS75" s="50">
        <v>7116.8</v>
      </c>
      <c r="AT75" s="45"/>
      <c r="AU75" s="50">
        <v>7267.2</v>
      </c>
      <c r="AV75" s="45"/>
      <c r="AW75" s="50">
        <v>7175.1</v>
      </c>
      <c r="AX75" s="45"/>
      <c r="AY75" s="50">
        <v>4.2</v>
      </c>
      <c r="AZ75" s="45"/>
      <c r="BA75" s="50">
        <v>4.3</v>
      </c>
      <c r="BB75" s="45"/>
    </row>
    <row r="76" spans="1:54" ht="12.75">
      <c r="A76" s="45" t="s">
        <v>96</v>
      </c>
      <c r="B76" s="45"/>
      <c r="C76" s="50">
        <v>6986.5</v>
      </c>
      <c r="D76" s="45"/>
      <c r="E76" s="50">
        <v>4750.6</v>
      </c>
      <c r="F76" s="45"/>
      <c r="G76" s="50">
        <v>583.3</v>
      </c>
      <c r="H76" s="45"/>
      <c r="I76" s="50">
        <v>1439.5</v>
      </c>
      <c r="J76" s="45"/>
      <c r="K76" s="50">
        <v>2727.8</v>
      </c>
      <c r="L76" s="45"/>
      <c r="M76" s="50">
        <v>1007.1</v>
      </c>
      <c r="N76" s="45"/>
      <c r="O76" s="50">
        <v>956.9</v>
      </c>
      <c r="P76" s="45"/>
      <c r="Q76" s="50">
        <v>667.4</v>
      </c>
      <c r="R76" s="45"/>
      <c r="S76" s="50">
        <v>186.8</v>
      </c>
      <c r="T76" s="45"/>
      <c r="U76" s="50">
        <v>480.6</v>
      </c>
      <c r="V76" s="45"/>
      <c r="W76" s="50">
        <v>289.5</v>
      </c>
      <c r="X76" s="45"/>
      <c r="Y76" s="50">
        <v>50.2</v>
      </c>
      <c r="Z76" s="45"/>
      <c r="AA76" s="45" t="s">
        <v>237</v>
      </c>
      <c r="AB76" s="45"/>
      <c r="AC76" s="50">
        <v>-105.4</v>
      </c>
      <c r="AD76" s="45"/>
      <c r="AE76" s="50">
        <v>807.7</v>
      </c>
      <c r="AF76" s="45"/>
      <c r="AG76" s="50">
        <v>913.1</v>
      </c>
      <c r="AH76" s="45"/>
      <c r="AI76" s="50">
        <v>1356</v>
      </c>
      <c r="AJ76" s="45"/>
      <c r="AK76" s="50">
        <v>511.2</v>
      </c>
      <c r="AL76" s="45"/>
      <c r="AM76" s="50">
        <v>348.1</v>
      </c>
      <c r="AN76" s="45"/>
      <c r="AO76" s="50">
        <v>163</v>
      </c>
      <c r="AP76" s="45"/>
      <c r="AQ76" s="50">
        <v>844.8</v>
      </c>
      <c r="AR76" s="45"/>
      <c r="AS76" s="50">
        <v>7185</v>
      </c>
      <c r="AT76" s="45"/>
      <c r="AU76" s="50">
        <v>7314.8</v>
      </c>
      <c r="AV76" s="45"/>
      <c r="AW76" s="50">
        <v>7220.6</v>
      </c>
      <c r="AX76" s="45"/>
      <c r="AY76" s="50">
        <v>2.3</v>
      </c>
      <c r="AZ76" s="45"/>
      <c r="BA76" s="50">
        <v>2.6</v>
      </c>
      <c r="BB76" s="45"/>
    </row>
    <row r="77" spans="1:54" ht="12.75">
      <c r="A77" s="45" t="s">
        <v>97</v>
      </c>
      <c r="B77" s="45"/>
      <c r="C77" s="50">
        <v>7095.7</v>
      </c>
      <c r="D77" s="45"/>
      <c r="E77" s="50">
        <v>4820.2</v>
      </c>
      <c r="F77" s="45"/>
      <c r="G77" s="50">
        <v>599.3</v>
      </c>
      <c r="H77" s="45"/>
      <c r="I77" s="50">
        <v>1453.7</v>
      </c>
      <c r="J77" s="45"/>
      <c r="K77" s="50">
        <v>2767.2</v>
      </c>
      <c r="L77" s="45"/>
      <c r="M77" s="50">
        <v>1043.1</v>
      </c>
      <c r="N77" s="45"/>
      <c r="O77" s="50">
        <v>977</v>
      </c>
      <c r="P77" s="45"/>
      <c r="Q77" s="50">
        <v>687.5</v>
      </c>
      <c r="R77" s="45"/>
      <c r="S77" s="50">
        <v>190.7</v>
      </c>
      <c r="T77" s="45"/>
      <c r="U77" s="50">
        <v>496.8</v>
      </c>
      <c r="V77" s="45"/>
      <c r="W77" s="50">
        <v>289.5</v>
      </c>
      <c r="X77" s="45"/>
      <c r="Y77" s="50">
        <v>66.2</v>
      </c>
      <c r="Z77" s="45"/>
      <c r="AA77" s="45" t="s">
        <v>96</v>
      </c>
      <c r="AB77" s="45"/>
      <c r="AC77" s="50">
        <v>-80.4</v>
      </c>
      <c r="AD77" s="45"/>
      <c r="AE77" s="50">
        <v>831.6</v>
      </c>
      <c r="AF77" s="45"/>
      <c r="AG77" s="50">
        <v>912</v>
      </c>
      <c r="AH77" s="45"/>
      <c r="AI77" s="50">
        <v>1362.2</v>
      </c>
      <c r="AJ77" s="45"/>
      <c r="AK77" s="50">
        <v>512.9</v>
      </c>
      <c r="AL77" s="45"/>
      <c r="AM77" s="50">
        <v>347.3</v>
      </c>
      <c r="AN77" s="45"/>
      <c r="AO77" s="50">
        <v>165.5</v>
      </c>
      <c r="AP77" s="45"/>
      <c r="AQ77" s="50">
        <v>849.3</v>
      </c>
      <c r="AR77" s="45"/>
      <c r="AS77" s="50">
        <v>7281.8</v>
      </c>
      <c r="AT77" s="45"/>
      <c r="AU77" s="50">
        <v>7381.7</v>
      </c>
      <c r="AV77" s="45"/>
      <c r="AW77" s="50">
        <v>7298.3</v>
      </c>
      <c r="AX77" s="45"/>
      <c r="AY77" s="50">
        <v>5.2</v>
      </c>
      <c r="AZ77" s="45"/>
      <c r="BA77" s="50">
        <v>3.7</v>
      </c>
      <c r="BB77" s="45"/>
    </row>
    <row r="78" spans="1:5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t="s">
        <v>97</v>
      </c>
      <c r="AB78" s="45"/>
      <c r="AC78" s="50">
        <v>-60.1</v>
      </c>
      <c r="AD78" s="45"/>
      <c r="AE78" s="50">
        <v>849.9</v>
      </c>
      <c r="AF78" s="45"/>
      <c r="AG78" s="50">
        <v>909.9</v>
      </c>
      <c r="AH78" s="45"/>
      <c r="AI78" s="50">
        <v>1359.2</v>
      </c>
      <c r="AJ78" s="45"/>
      <c r="AK78" s="50">
        <v>500.6</v>
      </c>
      <c r="AL78" s="45"/>
      <c r="AM78" s="50">
        <v>336.5</v>
      </c>
      <c r="AN78" s="45"/>
      <c r="AO78" s="50">
        <v>164.1</v>
      </c>
      <c r="AP78" s="45"/>
      <c r="AQ78" s="50">
        <v>858.6</v>
      </c>
      <c r="AR78" s="45"/>
      <c r="AS78" s="50">
        <v>7357.4</v>
      </c>
      <c r="AT78" s="45"/>
      <c r="AU78" s="50">
        <v>7442</v>
      </c>
      <c r="AV78" s="45"/>
      <c r="AW78" s="50">
        <v>7388.5</v>
      </c>
      <c r="AX78" s="45"/>
      <c r="AY78" s="50">
        <v>4.5</v>
      </c>
      <c r="AZ78" s="45"/>
      <c r="BA78" s="50">
        <v>3.3</v>
      </c>
      <c r="BB78" s="45"/>
    </row>
    <row r="79" spans="1:54" ht="12.75">
      <c r="A79" s="45" t="s">
        <v>100</v>
      </c>
      <c r="B79" s="45"/>
      <c r="C79" s="50">
        <v>7168.9</v>
      </c>
      <c r="D79" s="45"/>
      <c r="E79" s="50">
        <v>4871.7</v>
      </c>
      <c r="F79" s="45"/>
      <c r="G79" s="50">
        <v>596.9</v>
      </c>
      <c r="H79" s="45"/>
      <c r="I79" s="50">
        <v>1462.7</v>
      </c>
      <c r="J79" s="45"/>
      <c r="K79" s="50">
        <v>2812.2</v>
      </c>
      <c r="L79" s="45"/>
      <c r="M79" s="50">
        <v>1050.8</v>
      </c>
      <c r="N79" s="45"/>
      <c r="O79" s="50">
        <v>998.7</v>
      </c>
      <c r="P79" s="45"/>
      <c r="Q79" s="50">
        <v>710.9</v>
      </c>
      <c r="R79" s="45"/>
      <c r="S79" s="50">
        <v>197.7</v>
      </c>
      <c r="T79" s="45"/>
      <c r="U79" s="50">
        <v>513.2</v>
      </c>
      <c r="V79" s="45"/>
      <c r="W79" s="50">
        <v>287.8</v>
      </c>
      <c r="X79" s="45"/>
      <c r="Y79" s="50">
        <v>52.1</v>
      </c>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row>
    <row r="80" spans="1:54" ht="12.75">
      <c r="A80" s="45" t="s">
        <v>237</v>
      </c>
      <c r="B80" s="45"/>
      <c r="C80" s="50">
        <v>7209.5</v>
      </c>
      <c r="D80" s="45"/>
      <c r="E80" s="50">
        <v>4934.8</v>
      </c>
      <c r="F80" s="45"/>
      <c r="G80" s="50">
        <v>602.8</v>
      </c>
      <c r="H80" s="45"/>
      <c r="I80" s="50">
        <v>1472.4</v>
      </c>
      <c r="J80" s="45"/>
      <c r="K80" s="50">
        <v>2859.6</v>
      </c>
      <c r="L80" s="45"/>
      <c r="M80" s="50">
        <v>1024</v>
      </c>
      <c r="N80" s="45"/>
      <c r="O80" s="50">
        <v>999.6</v>
      </c>
      <c r="P80" s="45"/>
      <c r="Q80" s="50">
        <v>722.5</v>
      </c>
      <c r="R80" s="45"/>
      <c r="S80" s="50">
        <v>201.1</v>
      </c>
      <c r="T80" s="45"/>
      <c r="U80" s="50">
        <v>521.4</v>
      </c>
      <c r="V80" s="45"/>
      <c r="W80" s="50">
        <v>277.1</v>
      </c>
      <c r="X80" s="45"/>
      <c r="Y80" s="50">
        <v>24.5</v>
      </c>
      <c r="Z80" s="45"/>
      <c r="AA80" s="45" t="s">
        <v>101</v>
      </c>
      <c r="AB80" s="45"/>
      <c r="AC80" s="50">
        <v>-83</v>
      </c>
      <c r="AD80" s="45"/>
      <c r="AE80" s="50">
        <v>850.2</v>
      </c>
      <c r="AF80" s="45"/>
      <c r="AG80" s="50">
        <v>933.2</v>
      </c>
      <c r="AH80" s="45"/>
      <c r="AI80" s="50">
        <v>1384.2</v>
      </c>
      <c r="AJ80" s="45"/>
      <c r="AK80" s="50">
        <v>516.4</v>
      </c>
      <c r="AL80" s="45"/>
      <c r="AM80" s="50">
        <v>348.4</v>
      </c>
      <c r="AN80" s="45"/>
      <c r="AO80" s="50">
        <v>168</v>
      </c>
      <c r="AP80" s="45"/>
      <c r="AQ80" s="50">
        <v>867.8</v>
      </c>
      <c r="AR80" s="45"/>
      <c r="AS80" s="50">
        <v>7456.4</v>
      </c>
      <c r="AT80" s="45"/>
      <c r="AU80" s="50">
        <v>7550.5</v>
      </c>
      <c r="AV80" s="45"/>
      <c r="AW80" s="50">
        <v>7475.3</v>
      </c>
      <c r="AX80" s="45"/>
      <c r="AY80" s="50">
        <v>4.7</v>
      </c>
      <c r="AZ80" s="45"/>
      <c r="BA80" s="50">
        <v>6</v>
      </c>
      <c r="BB80" s="45"/>
    </row>
    <row r="81" spans="1:54" ht="12.75">
      <c r="A81" s="45" t="s">
        <v>96</v>
      </c>
      <c r="B81" s="45"/>
      <c r="C81" s="50">
        <v>7301.3</v>
      </c>
      <c r="D81" s="45"/>
      <c r="E81" s="50">
        <v>4990.6</v>
      </c>
      <c r="F81" s="45"/>
      <c r="G81" s="50">
        <v>616</v>
      </c>
      <c r="H81" s="45"/>
      <c r="I81" s="50">
        <v>1480.4</v>
      </c>
      <c r="J81" s="45"/>
      <c r="K81" s="50">
        <v>2894.2</v>
      </c>
      <c r="L81" s="45"/>
      <c r="M81" s="50">
        <v>1028.8</v>
      </c>
      <c r="N81" s="45"/>
      <c r="O81" s="50">
        <v>1009.4</v>
      </c>
      <c r="P81" s="45"/>
      <c r="Q81" s="50">
        <v>725.4</v>
      </c>
      <c r="R81" s="45"/>
      <c r="S81" s="50">
        <v>202.8</v>
      </c>
      <c r="T81" s="45"/>
      <c r="U81" s="50">
        <v>522.6</v>
      </c>
      <c r="V81" s="45"/>
      <c r="W81" s="50">
        <v>284</v>
      </c>
      <c r="X81" s="45"/>
      <c r="Y81" s="50">
        <v>19.4</v>
      </c>
      <c r="Z81" s="45"/>
      <c r="AA81" s="45" t="s">
        <v>237</v>
      </c>
      <c r="AB81" s="45"/>
      <c r="AC81" s="50">
        <v>-93.8</v>
      </c>
      <c r="AD81" s="45"/>
      <c r="AE81" s="50">
        <v>865</v>
      </c>
      <c r="AF81" s="45"/>
      <c r="AG81" s="50">
        <v>958.7</v>
      </c>
      <c r="AH81" s="45"/>
      <c r="AI81" s="50">
        <v>1407</v>
      </c>
      <c r="AJ81" s="45"/>
      <c r="AK81" s="50">
        <v>524.6</v>
      </c>
      <c r="AL81" s="45"/>
      <c r="AM81" s="50">
        <v>357.3</v>
      </c>
      <c r="AN81" s="45"/>
      <c r="AO81" s="50">
        <v>167.3</v>
      </c>
      <c r="AP81" s="45"/>
      <c r="AQ81" s="50">
        <v>882.4</v>
      </c>
      <c r="AR81" s="45"/>
      <c r="AS81" s="50">
        <v>7584.3</v>
      </c>
      <c r="AT81" s="45"/>
      <c r="AU81" s="50">
        <v>7701.5</v>
      </c>
      <c r="AV81" s="45"/>
      <c r="AW81" s="50">
        <v>7610.5</v>
      </c>
      <c r="AX81" s="45"/>
      <c r="AY81" s="50">
        <v>7.7</v>
      </c>
      <c r="AZ81" s="45"/>
      <c r="BA81" s="50">
        <v>8.2</v>
      </c>
      <c r="BB81" s="45"/>
    </row>
    <row r="82" spans="1:54" ht="12.75">
      <c r="A82" s="45" t="s">
        <v>97</v>
      </c>
      <c r="B82" s="45"/>
      <c r="C82" s="50">
        <v>7381.9</v>
      </c>
      <c r="D82" s="45"/>
      <c r="E82" s="50">
        <v>5033.8</v>
      </c>
      <c r="F82" s="45"/>
      <c r="G82" s="50">
        <v>618.4</v>
      </c>
      <c r="H82" s="45"/>
      <c r="I82" s="50">
        <v>1487.8</v>
      </c>
      <c r="J82" s="45"/>
      <c r="K82" s="50">
        <v>2927.5</v>
      </c>
      <c r="L82" s="45"/>
      <c r="M82" s="50">
        <v>1049.1</v>
      </c>
      <c r="N82" s="45"/>
      <c r="O82" s="50">
        <v>1024.6</v>
      </c>
      <c r="P82" s="45"/>
      <c r="Q82" s="50">
        <v>733.1</v>
      </c>
      <c r="R82" s="45"/>
      <c r="S82" s="50">
        <v>200.7</v>
      </c>
      <c r="T82" s="45"/>
      <c r="U82" s="50">
        <v>532.4</v>
      </c>
      <c r="V82" s="45"/>
      <c r="W82" s="50">
        <v>291.4</v>
      </c>
      <c r="X82" s="45"/>
      <c r="Y82" s="50">
        <v>24.5</v>
      </c>
      <c r="Z82" s="45"/>
      <c r="AA82" s="45" t="s">
        <v>96</v>
      </c>
      <c r="AB82" s="45"/>
      <c r="AC82" s="50">
        <v>-114</v>
      </c>
      <c r="AD82" s="45"/>
      <c r="AE82" s="50">
        <v>836.7</v>
      </c>
      <c r="AF82" s="45"/>
      <c r="AG82" s="50">
        <v>977.6</v>
      </c>
      <c r="AH82" s="45"/>
      <c r="AI82" s="50">
        <v>1413.5</v>
      </c>
      <c r="AJ82" s="45"/>
      <c r="AK82" s="50">
        <v>521.6</v>
      </c>
      <c r="AL82" s="45"/>
      <c r="AM82" s="50">
        <v>354.8</v>
      </c>
      <c r="AN82" s="45"/>
      <c r="AO82" s="50">
        <v>166.8</v>
      </c>
      <c r="AP82" s="45"/>
      <c r="AQ82" s="50">
        <v>891.9</v>
      </c>
      <c r="AR82" s="45"/>
      <c r="AS82" s="50">
        <v>7638.9</v>
      </c>
      <c r="AT82" s="45"/>
      <c r="AU82" s="50">
        <v>7790</v>
      </c>
      <c r="AV82" s="45"/>
      <c r="AW82" s="50">
        <v>7669.1</v>
      </c>
      <c r="AX82" s="45"/>
      <c r="AY82" s="50">
        <v>3.6</v>
      </c>
      <c r="AZ82" s="45"/>
      <c r="BA82" s="50">
        <v>4.7</v>
      </c>
      <c r="BB82" s="45"/>
    </row>
    <row r="83" spans="1:5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t="s">
        <v>97</v>
      </c>
      <c r="AB83" s="45"/>
      <c r="AC83" s="50">
        <v>-88.6</v>
      </c>
      <c r="AD83" s="45"/>
      <c r="AE83" s="50">
        <v>904.6</v>
      </c>
      <c r="AF83" s="45"/>
      <c r="AG83" s="50">
        <v>993.2</v>
      </c>
      <c r="AH83" s="45"/>
      <c r="AI83" s="50">
        <v>1422.3</v>
      </c>
      <c r="AJ83" s="45"/>
      <c r="AK83" s="50">
        <v>517.6</v>
      </c>
      <c r="AL83" s="45"/>
      <c r="AM83" s="50">
        <v>350.6</v>
      </c>
      <c r="AN83" s="45"/>
      <c r="AO83" s="50">
        <v>167</v>
      </c>
      <c r="AP83" s="45"/>
      <c r="AQ83" s="50">
        <v>904.7</v>
      </c>
      <c r="AR83" s="45"/>
      <c r="AS83" s="50">
        <v>7761</v>
      </c>
      <c r="AT83" s="45"/>
      <c r="AU83" s="50">
        <v>7881.5</v>
      </c>
      <c r="AV83" s="45"/>
      <c r="AW83" s="50">
        <v>7796.1</v>
      </c>
      <c r="AX83" s="45"/>
      <c r="AY83" s="50">
        <v>6.2</v>
      </c>
      <c r="AZ83" s="45"/>
      <c r="BA83" s="50">
        <v>4.8</v>
      </c>
      <c r="BB83" s="45"/>
    </row>
    <row r="84" spans="1:54" ht="12.75">
      <c r="A84" s="45" t="s">
        <v>101</v>
      </c>
      <c r="B84" s="45"/>
      <c r="C84" s="50">
        <v>7467.5</v>
      </c>
      <c r="D84" s="45"/>
      <c r="E84" s="50">
        <v>5105.8</v>
      </c>
      <c r="F84" s="45"/>
      <c r="G84" s="50">
        <v>626.7</v>
      </c>
      <c r="H84" s="45"/>
      <c r="I84" s="50">
        <v>1508.1</v>
      </c>
      <c r="J84" s="45"/>
      <c r="K84" s="50">
        <v>2970.9</v>
      </c>
      <c r="L84" s="45"/>
      <c r="M84" s="50">
        <v>1060.5</v>
      </c>
      <c r="N84" s="45"/>
      <c r="O84" s="50">
        <v>1049.4</v>
      </c>
      <c r="P84" s="45"/>
      <c r="Q84" s="50">
        <v>750.7</v>
      </c>
      <c r="R84" s="45"/>
      <c r="S84" s="50">
        <v>205.7</v>
      </c>
      <c r="T84" s="45"/>
      <c r="U84" s="50">
        <v>545</v>
      </c>
      <c r="V84" s="45"/>
      <c r="W84" s="50">
        <v>298.8</v>
      </c>
      <c r="X84" s="45"/>
      <c r="Y84" s="50">
        <v>11.1</v>
      </c>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row>
    <row r="85" spans="1:54" ht="12.75">
      <c r="A85" s="45" t="s">
        <v>237</v>
      </c>
      <c r="B85" s="45"/>
      <c r="C85" s="50">
        <v>7607.7</v>
      </c>
      <c r="D85" s="45"/>
      <c r="E85" s="50">
        <v>5189.1</v>
      </c>
      <c r="F85" s="45"/>
      <c r="G85" s="50">
        <v>638.6</v>
      </c>
      <c r="H85" s="45"/>
      <c r="I85" s="50">
        <v>1532.3</v>
      </c>
      <c r="J85" s="45"/>
      <c r="K85" s="50">
        <v>3018.2</v>
      </c>
      <c r="L85" s="45"/>
      <c r="M85" s="50">
        <v>1105.4</v>
      </c>
      <c r="N85" s="45"/>
      <c r="O85" s="50">
        <v>1082</v>
      </c>
      <c r="P85" s="45"/>
      <c r="Q85" s="50">
        <v>769.3</v>
      </c>
      <c r="R85" s="45"/>
      <c r="S85" s="50">
        <v>210.6</v>
      </c>
      <c r="T85" s="45"/>
      <c r="U85" s="50">
        <v>558.7</v>
      </c>
      <c r="V85" s="45"/>
      <c r="W85" s="50">
        <v>312.7</v>
      </c>
      <c r="X85" s="45"/>
      <c r="Y85" s="50">
        <v>23.4</v>
      </c>
      <c r="Z85" s="45"/>
      <c r="AA85" s="45" t="s">
        <v>102</v>
      </c>
      <c r="AB85" s="45"/>
      <c r="AC85" s="50">
        <v>-98.8</v>
      </c>
      <c r="AD85" s="45"/>
      <c r="AE85" s="50">
        <v>922.2</v>
      </c>
      <c r="AF85" s="45"/>
      <c r="AG85" s="50">
        <v>1021</v>
      </c>
      <c r="AH85" s="45"/>
      <c r="AI85" s="50">
        <v>1433.1</v>
      </c>
      <c r="AJ85" s="45"/>
      <c r="AK85" s="50">
        <v>516.1</v>
      </c>
      <c r="AL85" s="45"/>
      <c r="AM85" s="50">
        <v>343.3</v>
      </c>
      <c r="AN85" s="45"/>
      <c r="AO85" s="50">
        <v>172.8</v>
      </c>
      <c r="AP85" s="45"/>
      <c r="AQ85" s="50">
        <v>917</v>
      </c>
      <c r="AR85" s="45"/>
      <c r="AS85" s="50">
        <v>7867.4</v>
      </c>
      <c r="AT85" s="45"/>
      <c r="AU85" s="50">
        <v>8032.4</v>
      </c>
      <c r="AV85" s="45"/>
      <c r="AW85" s="50">
        <v>7919.2</v>
      </c>
      <c r="AX85" s="45"/>
      <c r="AY85" s="50">
        <v>7.4</v>
      </c>
      <c r="AZ85" s="45"/>
      <c r="BA85" s="50">
        <v>7.9</v>
      </c>
      <c r="BB85" s="45"/>
    </row>
    <row r="86" spans="1:54" ht="12.75">
      <c r="A86" s="45" t="s">
        <v>96</v>
      </c>
      <c r="B86" s="45"/>
      <c r="C86" s="50">
        <v>7676</v>
      </c>
      <c r="D86" s="45"/>
      <c r="E86" s="50">
        <v>5227.4</v>
      </c>
      <c r="F86" s="45"/>
      <c r="G86" s="50">
        <v>634.5</v>
      </c>
      <c r="H86" s="45"/>
      <c r="I86" s="50">
        <v>1538.3</v>
      </c>
      <c r="J86" s="45"/>
      <c r="K86" s="50">
        <v>3054.6</v>
      </c>
      <c r="L86" s="45"/>
      <c r="M86" s="50">
        <v>1149.2</v>
      </c>
      <c r="N86" s="45"/>
      <c r="O86" s="50">
        <v>1112</v>
      </c>
      <c r="P86" s="45"/>
      <c r="Q86" s="50">
        <v>798.6</v>
      </c>
      <c r="R86" s="45"/>
      <c r="S86" s="50">
        <v>217.7</v>
      </c>
      <c r="T86" s="45"/>
      <c r="U86" s="50">
        <v>580.9</v>
      </c>
      <c r="V86" s="45"/>
      <c r="W86" s="50">
        <v>313.5</v>
      </c>
      <c r="X86" s="45"/>
      <c r="Y86" s="50">
        <v>37.1</v>
      </c>
      <c r="Z86" s="45"/>
      <c r="AA86" s="45" t="s">
        <v>237</v>
      </c>
      <c r="AB86" s="45"/>
      <c r="AC86" s="50">
        <v>-88.7</v>
      </c>
      <c r="AD86" s="45"/>
      <c r="AE86" s="50">
        <v>960.3</v>
      </c>
      <c r="AF86" s="45"/>
      <c r="AG86" s="50">
        <v>1049</v>
      </c>
      <c r="AH86" s="45"/>
      <c r="AI86" s="50">
        <v>1449</v>
      </c>
      <c r="AJ86" s="45"/>
      <c r="AK86" s="50">
        <v>526.1</v>
      </c>
      <c r="AL86" s="45"/>
      <c r="AM86" s="50">
        <v>350.6</v>
      </c>
      <c r="AN86" s="45"/>
      <c r="AO86" s="50">
        <v>175.5</v>
      </c>
      <c r="AP86" s="45"/>
      <c r="AQ86" s="50">
        <v>923</v>
      </c>
      <c r="AR86" s="45"/>
      <c r="AS86" s="50">
        <v>7953.2</v>
      </c>
      <c r="AT86" s="45"/>
      <c r="AU86" s="50">
        <v>8123.1</v>
      </c>
      <c r="AV86" s="45"/>
      <c r="AW86" s="50">
        <v>8013.6</v>
      </c>
      <c r="AX86" s="45"/>
      <c r="AY86" s="50">
        <v>5.2</v>
      </c>
      <c r="AZ86" s="45"/>
      <c r="BA86" s="50">
        <v>4.6</v>
      </c>
      <c r="BB86" s="45"/>
    </row>
    <row r="87" spans="1:54" ht="12.75">
      <c r="A87" s="45" t="s">
        <v>97</v>
      </c>
      <c r="B87" s="45"/>
      <c r="C87" s="50">
        <v>7792.9</v>
      </c>
      <c r="D87" s="45"/>
      <c r="E87" s="50">
        <v>5308.1</v>
      </c>
      <c r="F87" s="45"/>
      <c r="G87" s="50">
        <v>638.2</v>
      </c>
      <c r="H87" s="45"/>
      <c r="I87" s="50">
        <v>1560.1</v>
      </c>
      <c r="J87" s="45"/>
      <c r="K87" s="50">
        <v>3109.8</v>
      </c>
      <c r="L87" s="45"/>
      <c r="M87" s="50">
        <v>1151.1</v>
      </c>
      <c r="N87" s="45"/>
      <c r="O87" s="50">
        <v>1119.2</v>
      </c>
      <c r="P87" s="45"/>
      <c r="Q87" s="50">
        <v>807.2</v>
      </c>
      <c r="R87" s="45"/>
      <c r="S87" s="50">
        <v>227</v>
      </c>
      <c r="T87" s="45"/>
      <c r="U87" s="50">
        <v>580.2</v>
      </c>
      <c r="V87" s="45"/>
      <c r="W87" s="50">
        <v>312</v>
      </c>
      <c r="X87" s="45"/>
      <c r="Y87" s="50">
        <v>31.9</v>
      </c>
      <c r="Z87" s="45"/>
      <c r="AA87" s="45" t="s">
        <v>96</v>
      </c>
      <c r="AB87" s="45"/>
      <c r="AC87" s="50">
        <v>-111.3</v>
      </c>
      <c r="AD87" s="45"/>
      <c r="AE87" s="50">
        <v>965.8</v>
      </c>
      <c r="AF87" s="45"/>
      <c r="AG87" s="50">
        <v>1077.1</v>
      </c>
      <c r="AH87" s="45"/>
      <c r="AI87" s="50">
        <v>1457.9</v>
      </c>
      <c r="AJ87" s="45"/>
      <c r="AK87" s="50">
        <v>525.7</v>
      </c>
      <c r="AL87" s="45"/>
      <c r="AM87" s="50">
        <v>352.1</v>
      </c>
      <c r="AN87" s="45"/>
      <c r="AO87" s="50">
        <v>173.6</v>
      </c>
      <c r="AP87" s="45"/>
      <c r="AQ87" s="50">
        <v>932.3</v>
      </c>
      <c r="AR87" s="45"/>
      <c r="AS87" s="50">
        <v>8075.3</v>
      </c>
      <c r="AT87" s="45"/>
      <c r="AU87" s="50">
        <v>8235.6</v>
      </c>
      <c r="AV87" s="45"/>
      <c r="AW87" s="50">
        <v>8103.5</v>
      </c>
      <c r="AX87" s="45"/>
      <c r="AY87" s="50">
        <v>4.6</v>
      </c>
      <c r="AZ87" s="45"/>
      <c r="BA87" s="50">
        <v>5.7</v>
      </c>
      <c r="BB87" s="45"/>
    </row>
    <row r="88" spans="1:5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51" t="s">
        <v>103</v>
      </c>
      <c r="AB88" s="45"/>
      <c r="AC88" s="50">
        <v>-87.9</v>
      </c>
      <c r="AD88" s="45"/>
      <c r="AE88" s="50">
        <v>986.9</v>
      </c>
      <c r="AF88" s="45"/>
      <c r="AG88" s="50">
        <v>1074.8</v>
      </c>
      <c r="AH88" s="45"/>
      <c r="AI88" s="50">
        <v>1475.6</v>
      </c>
      <c r="AJ88" s="45"/>
      <c r="AK88" s="50">
        <v>531.1</v>
      </c>
      <c r="AL88" s="45"/>
      <c r="AM88" s="50">
        <v>357.1</v>
      </c>
      <c r="AN88" s="45"/>
      <c r="AO88" s="50">
        <v>174</v>
      </c>
      <c r="AP88" s="45"/>
      <c r="AQ88" s="50">
        <v>944.4</v>
      </c>
      <c r="AR88" s="45"/>
      <c r="AS88" s="50">
        <v>8179.3</v>
      </c>
      <c r="AT88" s="45"/>
      <c r="AU88" s="50">
        <v>8329.4</v>
      </c>
      <c r="AV88" s="45"/>
      <c r="AW88" s="44" t="s">
        <v>301</v>
      </c>
      <c r="AX88" s="45"/>
      <c r="AY88" s="50">
        <v>5.9</v>
      </c>
      <c r="AZ88" s="45"/>
      <c r="BA88" s="50">
        <v>4.6</v>
      </c>
      <c r="BB88" s="45"/>
    </row>
    <row r="89" spans="1:54" ht="12.75">
      <c r="A89" s="45" t="s">
        <v>102</v>
      </c>
      <c r="B89" s="45"/>
      <c r="C89" s="50">
        <v>7933.6</v>
      </c>
      <c r="D89" s="45"/>
      <c r="E89" s="50">
        <v>5405.7</v>
      </c>
      <c r="F89" s="45"/>
      <c r="G89" s="50">
        <v>658.4</v>
      </c>
      <c r="H89" s="45"/>
      <c r="I89" s="50">
        <v>1587.4</v>
      </c>
      <c r="J89" s="45"/>
      <c r="K89" s="50">
        <v>3159.9</v>
      </c>
      <c r="L89" s="45"/>
      <c r="M89" s="50">
        <v>1193.6</v>
      </c>
      <c r="N89" s="45"/>
      <c r="O89" s="50">
        <v>1127.5</v>
      </c>
      <c r="P89" s="45"/>
      <c r="Q89" s="50">
        <v>811.3</v>
      </c>
      <c r="R89" s="45"/>
      <c r="S89" s="50">
        <v>227.4</v>
      </c>
      <c r="T89" s="45"/>
      <c r="U89" s="50">
        <v>583.9</v>
      </c>
      <c r="V89" s="45"/>
      <c r="W89" s="50">
        <v>316.2</v>
      </c>
      <c r="X89" s="45"/>
      <c r="Y89" s="50">
        <v>66.1</v>
      </c>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row>
    <row r="90" spans="1:54" ht="12.75">
      <c r="A90" s="45" t="s">
        <v>237</v>
      </c>
      <c r="B90" s="45"/>
      <c r="C90" s="50">
        <v>8034.3</v>
      </c>
      <c r="D90" s="45"/>
      <c r="E90" s="50">
        <v>5432.1</v>
      </c>
      <c r="F90" s="45"/>
      <c r="G90" s="50">
        <v>644.5</v>
      </c>
      <c r="H90" s="45"/>
      <c r="I90" s="50">
        <v>1578.9</v>
      </c>
      <c r="J90" s="45"/>
      <c r="K90" s="50">
        <v>3208.7</v>
      </c>
      <c r="L90" s="45"/>
      <c r="M90" s="50">
        <v>1242</v>
      </c>
      <c r="N90" s="45"/>
      <c r="O90" s="50">
        <v>1160.8</v>
      </c>
      <c r="P90" s="45"/>
      <c r="Q90" s="50">
        <v>836.3</v>
      </c>
      <c r="R90" s="45"/>
      <c r="S90" s="50">
        <v>226.8</v>
      </c>
      <c r="T90" s="45"/>
      <c r="U90" s="50">
        <v>609.5</v>
      </c>
      <c r="V90" s="45"/>
      <c r="W90" s="50">
        <v>324.6</v>
      </c>
      <c r="X90" s="45"/>
      <c r="Y90" s="50">
        <v>81.1</v>
      </c>
      <c r="Z90" s="45"/>
      <c r="AA90" s="44" t="s">
        <v>144</v>
      </c>
      <c r="AB90" s="44" t="s">
        <v>144</v>
      </c>
      <c r="AC90" s="44" t="s">
        <v>144</v>
      </c>
      <c r="AD90" s="44" t="s">
        <v>144</v>
      </c>
      <c r="AE90" s="44" t="s">
        <v>144</v>
      </c>
      <c r="AF90" s="44" t="s">
        <v>144</v>
      </c>
      <c r="AG90" s="44" t="s">
        <v>144</v>
      </c>
      <c r="AH90" s="44" t="s">
        <v>144</v>
      </c>
      <c r="AI90" s="44" t="s">
        <v>144</v>
      </c>
      <c r="AJ90" s="44" t="s">
        <v>144</v>
      </c>
      <c r="AK90" s="44" t="s">
        <v>144</v>
      </c>
      <c r="AL90" s="44" t="s">
        <v>144</v>
      </c>
      <c r="AM90" s="44" t="s">
        <v>144</v>
      </c>
      <c r="AN90" s="44" t="s">
        <v>144</v>
      </c>
      <c r="AO90" s="44" t="s">
        <v>144</v>
      </c>
      <c r="AP90" s="44" t="s">
        <v>144</v>
      </c>
      <c r="AQ90" s="44" t="s">
        <v>144</v>
      </c>
      <c r="AR90" s="44" t="s">
        <v>144</v>
      </c>
      <c r="AS90" s="44" t="s">
        <v>144</v>
      </c>
      <c r="AT90" s="44" t="s">
        <v>144</v>
      </c>
      <c r="AU90" s="44" t="s">
        <v>144</v>
      </c>
      <c r="AV90" s="44" t="s">
        <v>144</v>
      </c>
      <c r="AW90" s="44" t="s">
        <v>144</v>
      </c>
      <c r="AX90" s="44" t="s">
        <v>144</v>
      </c>
      <c r="AY90" s="44" t="s">
        <v>144</v>
      </c>
      <c r="AZ90" s="44" t="s">
        <v>144</v>
      </c>
      <c r="BA90" s="44" t="s">
        <v>144</v>
      </c>
      <c r="BB90" s="44" t="s">
        <v>144</v>
      </c>
    </row>
    <row r="91" spans="1:54" ht="12.75">
      <c r="A91" s="45" t="s">
        <v>96</v>
      </c>
      <c r="B91" s="45"/>
      <c r="C91" s="50">
        <v>8124.3</v>
      </c>
      <c r="D91" s="45"/>
      <c r="E91" s="50">
        <v>5527.4</v>
      </c>
      <c r="F91" s="45"/>
      <c r="G91" s="50">
        <v>667.3</v>
      </c>
      <c r="H91" s="45"/>
      <c r="I91" s="50">
        <v>1600.8</v>
      </c>
      <c r="J91" s="45"/>
      <c r="K91" s="50">
        <v>3259.3</v>
      </c>
      <c r="L91" s="45"/>
      <c r="M91" s="50">
        <v>1250.2</v>
      </c>
      <c r="N91" s="45"/>
      <c r="O91" s="50">
        <v>1201.3</v>
      </c>
      <c r="P91" s="45"/>
      <c r="Q91" s="50">
        <v>872</v>
      </c>
      <c r="R91" s="45"/>
      <c r="S91" s="50">
        <v>232.9</v>
      </c>
      <c r="T91" s="45"/>
      <c r="U91" s="50">
        <v>639.1</v>
      </c>
      <c r="V91" s="45"/>
      <c r="W91" s="50">
        <v>329.3</v>
      </c>
      <c r="X91" s="45"/>
      <c r="Y91" s="50">
        <v>48.9</v>
      </c>
      <c r="Z91" s="45"/>
      <c r="AA91" s="45" t="s">
        <v>113</v>
      </c>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row>
    <row r="92" spans="1:54" ht="12.75">
      <c r="A92" s="51" t="s">
        <v>103</v>
      </c>
      <c r="B92" s="45"/>
      <c r="C92" s="50">
        <v>8241.5</v>
      </c>
      <c r="D92" s="45"/>
      <c r="E92" s="50">
        <v>5589.3</v>
      </c>
      <c r="F92" s="45"/>
      <c r="G92" s="50">
        <v>667.6</v>
      </c>
      <c r="H92" s="45"/>
      <c r="I92" s="50">
        <v>1603.9</v>
      </c>
      <c r="J92" s="45"/>
      <c r="K92" s="50">
        <v>3317.9</v>
      </c>
      <c r="L92" s="45"/>
      <c r="M92" s="50">
        <v>1264.5</v>
      </c>
      <c r="N92" s="45"/>
      <c r="O92" s="50">
        <v>1202.4</v>
      </c>
      <c r="P92" s="45"/>
      <c r="Q92" s="50">
        <v>862.3</v>
      </c>
      <c r="R92" s="45"/>
      <c r="S92" s="50">
        <v>233.7</v>
      </c>
      <c r="T92" s="45"/>
      <c r="U92" s="50">
        <v>628.5</v>
      </c>
      <c r="V92" s="45"/>
      <c r="W92" s="50">
        <v>340.1</v>
      </c>
      <c r="X92" s="45"/>
      <c r="Y92" s="50">
        <v>62.1</v>
      </c>
      <c r="Z92" s="45"/>
      <c r="AA92" s="45" t="s">
        <v>114</v>
      </c>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row>
    <row r="93" spans="1:54" ht="12.75">
      <c r="A93" s="44" t="s">
        <v>144</v>
      </c>
      <c r="B93" s="44" t="s">
        <v>144</v>
      </c>
      <c r="C93" s="44" t="s">
        <v>144</v>
      </c>
      <c r="D93" s="44" t="s">
        <v>144</v>
      </c>
      <c r="E93" s="44" t="s">
        <v>144</v>
      </c>
      <c r="F93" s="44" t="s">
        <v>144</v>
      </c>
      <c r="G93" s="44" t="s">
        <v>144</v>
      </c>
      <c r="H93" s="44" t="s">
        <v>144</v>
      </c>
      <c r="I93" s="44" t="s">
        <v>144</v>
      </c>
      <c r="J93" s="44" t="s">
        <v>144</v>
      </c>
      <c r="K93" s="44" t="s">
        <v>144</v>
      </c>
      <c r="L93" s="44" t="s">
        <v>144</v>
      </c>
      <c r="M93" s="44" t="s">
        <v>144</v>
      </c>
      <c r="N93" s="44" t="s">
        <v>144</v>
      </c>
      <c r="O93" s="44" t="s">
        <v>144</v>
      </c>
      <c r="P93" s="44" t="s">
        <v>144</v>
      </c>
      <c r="Q93" s="44" t="s">
        <v>144</v>
      </c>
      <c r="R93" s="44" t="s">
        <v>144</v>
      </c>
      <c r="S93" s="44" t="s">
        <v>144</v>
      </c>
      <c r="T93" s="44" t="s">
        <v>144</v>
      </c>
      <c r="U93" s="44" t="s">
        <v>144</v>
      </c>
      <c r="V93" s="44" t="s">
        <v>144</v>
      </c>
      <c r="W93" s="44" t="s">
        <v>144</v>
      </c>
      <c r="X93" s="44" t="s">
        <v>144</v>
      </c>
      <c r="Y93" s="44" t="s">
        <v>144</v>
      </c>
      <c r="Z93" s="44" t="s">
        <v>144</v>
      </c>
      <c r="AA93" s="45" t="s">
        <v>115</v>
      </c>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row>
    <row r="94" spans="1:26" ht="12.75">
      <c r="A94" s="45" t="s">
        <v>63</v>
      </c>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sheetData>
  <printOptions/>
  <pageMargins left="0.75" right="0.75" top="1" bottom="1" header="0.5" footer="0.5"/>
  <pageSetup horizontalDpi="600" verticalDpi="600" orientation="landscape"/>
</worksheet>
</file>

<file path=xl/worksheets/sheet16.xml><?xml version="1.0" encoding="utf-8"?>
<worksheet xmlns="http://schemas.openxmlformats.org/spreadsheetml/2006/main" xmlns:r="http://schemas.openxmlformats.org/officeDocument/2006/relationships">
  <sheetPr codeName="Sheet611"/>
  <dimension ref="A1:H48"/>
  <sheetViews>
    <sheetView workbookViewId="0" topLeftCell="A1">
      <selection activeCell="P23" sqref="P23"/>
    </sheetView>
  </sheetViews>
  <sheetFormatPr defaultColWidth="9.140625" defaultRowHeight="12.75"/>
  <cols>
    <col min="1" max="1" width="11.421875" style="0" customWidth="1"/>
    <col min="2" max="2" width="14.421875" style="0" customWidth="1"/>
    <col min="3" max="3" width="18.140625" style="0" customWidth="1"/>
    <col min="4" max="16384" width="11.421875" style="0" customWidth="1"/>
  </cols>
  <sheetData>
    <row r="1" ht="12.75">
      <c r="A1" t="s">
        <v>151</v>
      </c>
    </row>
    <row r="2" ht="12.75">
      <c r="A2" t="s">
        <v>152</v>
      </c>
    </row>
    <row r="4" ht="12.75">
      <c r="A4" t="s">
        <v>153</v>
      </c>
    </row>
    <row r="5" ht="12.75">
      <c r="A5" t="s">
        <v>279</v>
      </c>
    </row>
    <row r="6" ht="12.75">
      <c r="A6" t="s">
        <v>280</v>
      </c>
    </row>
    <row r="10" spans="1:5" ht="13.5" thickBot="1">
      <c r="A10" s="30" t="s">
        <v>218</v>
      </c>
      <c r="B10" s="31" t="s">
        <v>219</v>
      </c>
      <c r="C10" s="30" t="s">
        <v>220</v>
      </c>
      <c r="D10" s="30" t="s">
        <v>221</v>
      </c>
      <c r="E10" s="30" t="s">
        <v>222</v>
      </c>
    </row>
    <row r="11" spans="1:8" ht="13.5" thickBot="1">
      <c r="A11">
        <v>1959</v>
      </c>
      <c r="B11">
        <v>140</v>
      </c>
      <c r="C11" s="2">
        <v>507.2</v>
      </c>
      <c r="D11" s="32">
        <f aca="true" t="shared" si="0" ref="D11:D48">C11/B11</f>
        <v>3.6228571428571428</v>
      </c>
      <c r="E11">
        <f aca="true" t="shared" si="1" ref="E11:E48">LN(D11)</f>
        <v>1.287262980513712</v>
      </c>
      <c r="G11" s="33" t="s">
        <v>259</v>
      </c>
      <c r="H11" s="34">
        <f>CORREL(A11:A48,D11:D48)</f>
        <v>0.8706164922147002</v>
      </c>
    </row>
    <row r="12" spans="1:5" ht="12.75">
      <c r="A12">
        <v>1960</v>
      </c>
      <c r="B12">
        <v>140.7</v>
      </c>
      <c r="C12" s="2">
        <v>526.6</v>
      </c>
      <c r="D12" s="32">
        <f t="shared" si="0"/>
        <v>3.74271499644634</v>
      </c>
      <c r="E12">
        <f t="shared" si="1"/>
        <v>1.3198112829418658</v>
      </c>
    </row>
    <row r="13" spans="1:5" ht="12.75">
      <c r="A13">
        <v>1961</v>
      </c>
      <c r="B13">
        <v>145.2</v>
      </c>
      <c r="C13" s="2">
        <v>544.8</v>
      </c>
      <c r="D13" s="32">
        <f t="shared" si="0"/>
        <v>3.7520661157024793</v>
      </c>
      <c r="E13">
        <f t="shared" si="1"/>
        <v>1.322306652444607</v>
      </c>
    </row>
    <row r="14" spans="1:5" ht="12.75">
      <c r="A14">
        <v>1962</v>
      </c>
      <c r="B14">
        <v>147.8</v>
      </c>
      <c r="C14" s="2">
        <v>585.2</v>
      </c>
      <c r="D14" s="32">
        <f t="shared" si="0"/>
        <v>3.959404600811908</v>
      </c>
      <c r="E14">
        <f t="shared" si="1"/>
        <v>1.3760936606318679</v>
      </c>
    </row>
    <row r="15" spans="1:5" ht="12.75">
      <c r="A15">
        <v>1963</v>
      </c>
      <c r="B15">
        <v>153.3</v>
      </c>
      <c r="C15" s="2">
        <v>617.4</v>
      </c>
      <c r="D15" s="32">
        <f t="shared" si="0"/>
        <v>4.027397260273972</v>
      </c>
      <c r="E15">
        <f t="shared" si="1"/>
        <v>1.3931203261902902</v>
      </c>
    </row>
    <row r="16" spans="1:5" ht="12.75">
      <c r="A16">
        <v>1964</v>
      </c>
      <c r="B16">
        <v>160.3</v>
      </c>
      <c r="C16" s="2">
        <v>663</v>
      </c>
      <c r="D16" s="32">
        <f t="shared" si="0"/>
        <v>4.135995009357455</v>
      </c>
      <c r="E16">
        <f t="shared" si="1"/>
        <v>1.4197279305703552</v>
      </c>
    </row>
    <row r="17" spans="1:5" ht="12.75">
      <c r="A17">
        <v>1965</v>
      </c>
      <c r="B17">
        <v>167.8</v>
      </c>
      <c r="C17" s="2">
        <v>719.1</v>
      </c>
      <c r="D17" s="32">
        <f t="shared" si="0"/>
        <v>4.285458879618593</v>
      </c>
      <c r="E17">
        <f t="shared" si="1"/>
        <v>1.4552276360753424</v>
      </c>
    </row>
    <row r="18" spans="1:5" ht="12.75">
      <c r="A18">
        <v>1966</v>
      </c>
      <c r="B18">
        <v>172</v>
      </c>
      <c r="C18" s="2">
        <v>787.8</v>
      </c>
      <c r="D18" s="32">
        <f t="shared" si="0"/>
        <v>4.580232558139534</v>
      </c>
      <c r="E18">
        <f t="shared" si="1"/>
        <v>1.5217497737233523</v>
      </c>
    </row>
    <row r="19" spans="1:5" ht="12.75">
      <c r="A19">
        <v>1967</v>
      </c>
      <c r="B19">
        <v>183.3</v>
      </c>
      <c r="C19" s="2">
        <v>833.6</v>
      </c>
      <c r="D19" s="32">
        <f t="shared" si="0"/>
        <v>4.547735951991271</v>
      </c>
      <c r="E19">
        <f t="shared" si="1"/>
        <v>1.514629516153443</v>
      </c>
    </row>
    <row r="20" spans="1:5" ht="12.75">
      <c r="A20">
        <v>1968</v>
      </c>
      <c r="B20">
        <v>197.4</v>
      </c>
      <c r="C20" s="2">
        <v>910.6</v>
      </c>
      <c r="D20" s="32">
        <f t="shared" si="0"/>
        <v>4.612968591691996</v>
      </c>
      <c r="E20">
        <f t="shared" si="1"/>
        <v>1.5288715959013006</v>
      </c>
    </row>
    <row r="21" spans="1:5" ht="12.75">
      <c r="A21">
        <v>1969</v>
      </c>
      <c r="B21">
        <v>203.9</v>
      </c>
      <c r="C21" s="2">
        <v>982.2</v>
      </c>
      <c r="D21" s="32">
        <f t="shared" si="0"/>
        <v>4.817067189798921</v>
      </c>
      <c r="E21">
        <f t="shared" si="1"/>
        <v>1.5721652760247347</v>
      </c>
    </row>
    <row r="22" spans="1:5" ht="12.75">
      <c r="A22">
        <v>1970</v>
      </c>
      <c r="B22">
        <v>214.4</v>
      </c>
      <c r="C22" s="2">
        <v>1035.6</v>
      </c>
      <c r="D22" s="32">
        <f t="shared" si="0"/>
        <v>4.830223880597014</v>
      </c>
      <c r="E22">
        <f t="shared" si="1"/>
        <v>1.5748928186807354</v>
      </c>
    </row>
    <row r="23" spans="1:5" ht="12.75">
      <c r="A23">
        <v>1971</v>
      </c>
      <c r="B23">
        <v>228.3</v>
      </c>
      <c r="C23" s="2">
        <v>1125.4</v>
      </c>
      <c r="D23" s="32">
        <f t="shared" si="0"/>
        <v>4.929478756022777</v>
      </c>
      <c r="E23">
        <f t="shared" si="1"/>
        <v>1.5952332534634288</v>
      </c>
    </row>
    <row r="24" spans="1:5" ht="12.75">
      <c r="A24">
        <v>1972</v>
      </c>
      <c r="B24">
        <v>249.2</v>
      </c>
      <c r="C24" s="2">
        <v>1237.3</v>
      </c>
      <c r="D24" s="32">
        <f t="shared" si="0"/>
        <v>4.965088282504013</v>
      </c>
      <c r="E24">
        <f t="shared" si="1"/>
        <v>1.602431078306632</v>
      </c>
    </row>
    <row r="25" spans="1:5" ht="12.75">
      <c r="A25">
        <v>1973</v>
      </c>
      <c r="B25">
        <v>262.8</v>
      </c>
      <c r="C25" s="2">
        <v>1382.6</v>
      </c>
      <c r="D25" s="32">
        <f t="shared" si="0"/>
        <v>5.261035007610349</v>
      </c>
      <c r="E25">
        <f t="shared" si="1"/>
        <v>1.660327776900709</v>
      </c>
    </row>
    <row r="26" spans="1:5" ht="12.75">
      <c r="A26">
        <v>1974</v>
      </c>
      <c r="B26">
        <v>274.2</v>
      </c>
      <c r="C26" s="2">
        <v>1496.9</v>
      </c>
      <c r="D26" s="32">
        <f t="shared" si="0"/>
        <v>5.459153902261124</v>
      </c>
      <c r="E26">
        <f t="shared" si="1"/>
        <v>1.6972938147929761</v>
      </c>
    </row>
    <row r="27" spans="1:5" ht="12.75">
      <c r="A27">
        <v>1975</v>
      </c>
      <c r="B27">
        <v>287.4</v>
      </c>
      <c r="C27" s="2">
        <v>1630.6</v>
      </c>
      <c r="D27" s="32">
        <f t="shared" si="0"/>
        <v>5.673625608907447</v>
      </c>
      <c r="E27">
        <f t="shared" si="1"/>
        <v>1.735828350583886</v>
      </c>
    </row>
    <row r="28" spans="1:5" ht="12.75">
      <c r="A28">
        <v>1976</v>
      </c>
      <c r="B28">
        <v>306.3</v>
      </c>
      <c r="C28" s="2">
        <v>1819</v>
      </c>
      <c r="D28" s="32">
        <f t="shared" si="0"/>
        <v>5.93862226575253</v>
      </c>
      <c r="E28">
        <f t="shared" si="1"/>
        <v>1.7814771646793925</v>
      </c>
    </row>
    <row r="29" spans="1:7" ht="12.75">
      <c r="A29">
        <v>1977</v>
      </c>
      <c r="B29">
        <v>331.2</v>
      </c>
      <c r="C29" s="2">
        <v>2026.9</v>
      </c>
      <c r="D29" s="32">
        <f t="shared" si="0"/>
        <v>6.119867149758455</v>
      </c>
      <c r="E29">
        <f t="shared" si="1"/>
        <v>1.8115403887328143</v>
      </c>
      <c r="G29" t="s">
        <v>112</v>
      </c>
    </row>
    <row r="30" spans="1:7" ht="12.75">
      <c r="A30">
        <v>1978</v>
      </c>
      <c r="B30">
        <v>358.4</v>
      </c>
      <c r="C30" s="2">
        <v>2291.4</v>
      </c>
      <c r="D30" s="32">
        <f t="shared" si="0"/>
        <v>6.393415178571429</v>
      </c>
      <c r="E30">
        <f t="shared" si="1"/>
        <v>1.8552685823587503</v>
      </c>
      <c r="G30" t="s">
        <v>108</v>
      </c>
    </row>
    <row r="31" spans="1:7" ht="12.75">
      <c r="A31">
        <v>1979</v>
      </c>
      <c r="B31">
        <v>382.9</v>
      </c>
      <c r="C31" s="2">
        <v>2557.5</v>
      </c>
      <c r="D31" s="32">
        <f t="shared" si="0"/>
        <v>6.67928963175764</v>
      </c>
      <c r="E31">
        <f t="shared" si="1"/>
        <v>1.899011639342533</v>
      </c>
      <c r="G31" t="s">
        <v>109</v>
      </c>
    </row>
    <row r="32" spans="1:7" ht="12.75">
      <c r="A32">
        <v>1980</v>
      </c>
      <c r="B32">
        <v>408.9</v>
      </c>
      <c r="C32" s="2">
        <v>2784.2</v>
      </c>
      <c r="D32" s="32">
        <f t="shared" si="0"/>
        <v>6.8089997554414285</v>
      </c>
      <c r="E32">
        <f t="shared" si="1"/>
        <v>1.9182452305838702</v>
      </c>
      <c r="G32" t="s">
        <v>110</v>
      </c>
    </row>
    <row r="33" spans="1:7" ht="12.75">
      <c r="A33">
        <v>1981</v>
      </c>
      <c r="B33">
        <v>436.8</v>
      </c>
      <c r="C33" s="2">
        <v>3115.9</v>
      </c>
      <c r="D33" s="32">
        <f t="shared" si="0"/>
        <v>7.133470695970696</v>
      </c>
      <c r="E33">
        <f t="shared" si="1"/>
        <v>1.9647978896187832</v>
      </c>
      <c r="G33" t="s">
        <v>111</v>
      </c>
    </row>
    <row r="34" spans="1:5" ht="12.75">
      <c r="A34">
        <v>1982</v>
      </c>
      <c r="B34">
        <v>474.6</v>
      </c>
      <c r="C34" s="2">
        <v>3242.1</v>
      </c>
      <c r="D34" s="32">
        <f t="shared" si="0"/>
        <v>6.831226295828065</v>
      </c>
      <c r="E34">
        <f t="shared" si="1"/>
        <v>1.9215042029755665</v>
      </c>
    </row>
    <row r="35" spans="1:7" ht="12.75">
      <c r="A35">
        <v>1983</v>
      </c>
      <c r="B35">
        <v>521.2</v>
      </c>
      <c r="C35" s="2">
        <v>3514.5</v>
      </c>
      <c r="D35" s="32">
        <f t="shared" si="0"/>
        <v>6.743092862624712</v>
      </c>
      <c r="E35">
        <f t="shared" si="1"/>
        <v>1.90851870136527</v>
      </c>
      <c r="G35" t="s">
        <v>107</v>
      </c>
    </row>
    <row r="36" spans="1:7" ht="12.75">
      <c r="A36">
        <v>1984</v>
      </c>
      <c r="B36">
        <v>552.2</v>
      </c>
      <c r="C36" s="2">
        <v>3902.4</v>
      </c>
      <c r="D36" s="32">
        <f t="shared" si="0"/>
        <v>7.067004708438971</v>
      </c>
      <c r="E36">
        <f t="shared" si="1"/>
        <v>1.9554367279656018</v>
      </c>
      <c r="G36" t="s">
        <v>8</v>
      </c>
    </row>
    <row r="37" spans="1:7" ht="12.75">
      <c r="A37">
        <v>1985</v>
      </c>
      <c r="B37">
        <v>619.9</v>
      </c>
      <c r="C37" s="2">
        <v>4180.7</v>
      </c>
      <c r="D37" s="32">
        <f t="shared" si="0"/>
        <v>6.74415228262623</v>
      </c>
      <c r="E37">
        <f t="shared" si="1"/>
        <v>1.9086758009052112</v>
      </c>
      <c r="G37" t="s">
        <v>9</v>
      </c>
    </row>
    <row r="38" spans="1:5" ht="12.75">
      <c r="A38">
        <v>1986</v>
      </c>
      <c r="B38">
        <v>724.4</v>
      </c>
      <c r="C38" s="2">
        <v>4422.2</v>
      </c>
      <c r="D38" s="32">
        <f t="shared" si="0"/>
        <v>6.104638321369409</v>
      </c>
      <c r="E38">
        <f t="shared" si="1"/>
        <v>1.8090488627887973</v>
      </c>
    </row>
    <row r="39" spans="1:5" ht="12.75">
      <c r="A39">
        <v>1987</v>
      </c>
      <c r="B39">
        <v>749.7</v>
      </c>
      <c r="C39" s="2">
        <v>4692.3</v>
      </c>
      <c r="D39" s="32">
        <f t="shared" si="0"/>
        <v>6.25890356142457</v>
      </c>
      <c r="E39">
        <f t="shared" si="1"/>
        <v>1.8340050198392892</v>
      </c>
    </row>
    <row r="40" spans="1:5" ht="12.75">
      <c r="A40">
        <v>1988</v>
      </c>
      <c r="B40">
        <v>787</v>
      </c>
      <c r="C40" s="2">
        <v>5049.6</v>
      </c>
      <c r="D40" s="32">
        <f t="shared" si="0"/>
        <v>6.416264294790343</v>
      </c>
      <c r="E40">
        <f t="shared" si="1"/>
        <v>1.8588360627940972</v>
      </c>
    </row>
    <row r="41" spans="1:5" ht="12.75">
      <c r="A41">
        <v>1989</v>
      </c>
      <c r="B41">
        <v>794.2</v>
      </c>
      <c r="C41" s="2">
        <v>5438.7</v>
      </c>
      <c r="D41" s="32">
        <f t="shared" si="0"/>
        <v>6.8480231679677654</v>
      </c>
      <c r="E41">
        <f t="shared" si="1"/>
        <v>1.9239600220065811</v>
      </c>
    </row>
    <row r="42" spans="1:5" ht="12.75">
      <c r="A42">
        <v>1990</v>
      </c>
      <c r="B42">
        <v>825.8</v>
      </c>
      <c r="C42" s="2">
        <v>5743.8</v>
      </c>
      <c r="D42" s="32">
        <f t="shared" si="0"/>
        <v>6.95543715185275</v>
      </c>
      <c r="E42">
        <f t="shared" si="1"/>
        <v>1.9395236777283729</v>
      </c>
    </row>
    <row r="43" spans="1:5" ht="12.75">
      <c r="A43">
        <v>1991</v>
      </c>
      <c r="B43">
        <v>897.3</v>
      </c>
      <c r="C43" s="2">
        <v>5916.7</v>
      </c>
      <c r="D43" s="32">
        <f t="shared" si="0"/>
        <v>6.59389278947955</v>
      </c>
      <c r="E43">
        <f t="shared" si="1"/>
        <v>1.8861438857183872</v>
      </c>
    </row>
    <row r="44" spans="1:5" ht="12.75">
      <c r="A44">
        <v>1992</v>
      </c>
      <c r="B44">
        <v>1025</v>
      </c>
      <c r="C44" s="2">
        <v>6244.4</v>
      </c>
      <c r="D44" s="32">
        <f t="shared" si="0"/>
        <v>6.09209756097561</v>
      </c>
      <c r="E44">
        <f t="shared" si="1"/>
        <v>1.806992449510003</v>
      </c>
    </row>
    <row r="45" spans="1:5" ht="12.75">
      <c r="A45">
        <v>1993</v>
      </c>
      <c r="B45">
        <v>1129.8</v>
      </c>
      <c r="C45" s="2">
        <v>6558.1</v>
      </c>
      <c r="D45" s="32">
        <f t="shared" si="0"/>
        <v>5.804655691272792</v>
      </c>
      <c r="E45">
        <f t="shared" si="1"/>
        <v>1.7586603009485615</v>
      </c>
    </row>
    <row r="46" spans="1:5" ht="12.75">
      <c r="A46">
        <v>1994</v>
      </c>
      <c r="B46">
        <v>1150.7</v>
      </c>
      <c r="C46" s="2">
        <v>6947</v>
      </c>
      <c r="D46" s="32">
        <f t="shared" si="0"/>
        <v>6.037194751021118</v>
      </c>
      <c r="E46">
        <f t="shared" si="1"/>
        <v>1.797939458863468</v>
      </c>
    </row>
    <row r="47" spans="1:5" ht="12.75">
      <c r="A47">
        <v>1995</v>
      </c>
      <c r="B47">
        <v>1129</v>
      </c>
      <c r="C47" s="2">
        <v>7265.4</v>
      </c>
      <c r="D47" s="32">
        <f t="shared" si="0"/>
        <v>6.435252435783879</v>
      </c>
      <c r="E47">
        <f t="shared" si="1"/>
        <v>1.8617910688387136</v>
      </c>
    </row>
    <row r="48" spans="1:5" ht="12.75">
      <c r="A48">
        <v>1996</v>
      </c>
      <c r="B48">
        <v>1081.1</v>
      </c>
      <c r="C48" s="2">
        <v>7636</v>
      </c>
      <c r="D48" s="32">
        <f t="shared" si="0"/>
        <v>7.063176394413098</v>
      </c>
      <c r="E48">
        <f t="shared" si="1"/>
        <v>1.9548948645469126</v>
      </c>
    </row>
  </sheetData>
  <printOptions horizontalCentered="1"/>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211" transitionEvaluation="1"/>
  <dimension ref="A1:T92"/>
  <sheetViews>
    <sheetView defaultGridColor="0" colorId="22" workbookViewId="0" topLeftCell="A1">
      <selection activeCell="H23" sqref="H23"/>
    </sheetView>
  </sheetViews>
  <sheetFormatPr defaultColWidth="8.7109375" defaultRowHeight="12.75"/>
  <cols>
    <col min="1" max="1" width="25.7109375" style="37" customWidth="1"/>
    <col min="2" max="2" width="1.7109375" style="37" customWidth="1"/>
    <col min="3" max="3" width="10.7109375" style="37" customWidth="1"/>
    <col min="4" max="4" width="1.7109375" style="37" customWidth="1"/>
    <col min="5" max="5" width="10.7109375" style="37" customWidth="1"/>
    <col min="6" max="6" width="1.7109375" style="37" customWidth="1"/>
    <col min="7" max="7" width="10.7109375" style="37" customWidth="1"/>
    <col min="8" max="8" width="1.7109375" style="37" customWidth="1"/>
    <col min="9" max="9" width="10.7109375" style="37" customWidth="1"/>
    <col min="10" max="10" width="1.7109375" style="37" customWidth="1"/>
    <col min="11" max="11" width="10.7109375" style="37" customWidth="1"/>
    <col min="12" max="12" width="1.7109375" style="37" customWidth="1"/>
    <col min="13" max="13" width="8.8515625" style="37" customWidth="1"/>
    <col min="14" max="14" width="1.7109375" style="37" customWidth="1"/>
    <col min="15" max="15" width="8.8515625" style="37" customWidth="1"/>
    <col min="16" max="16" width="1.7109375" style="37" customWidth="1"/>
    <col min="17" max="17" width="8.8515625" style="37" customWidth="1"/>
    <col min="18" max="18" width="1.7109375" style="37" customWidth="1"/>
    <col min="19" max="19" width="8.8515625" style="37" customWidth="1"/>
    <col min="20" max="20" width="1.7109375" style="37" customWidth="1"/>
    <col min="21" max="16384" width="8.8515625" style="37" customWidth="1"/>
  </cols>
  <sheetData>
    <row r="1" spans="1:20" ht="12.75">
      <c r="A1" s="42" t="s">
        <v>273</v>
      </c>
      <c r="B1" s="43"/>
      <c r="C1" s="43"/>
      <c r="D1" s="43"/>
      <c r="E1" s="43"/>
      <c r="F1" s="43"/>
      <c r="G1" s="43"/>
      <c r="H1" s="43"/>
      <c r="I1" s="43"/>
      <c r="J1" s="43"/>
      <c r="K1" s="43"/>
      <c r="L1" s="43"/>
      <c r="M1" s="43"/>
      <c r="N1" s="43"/>
      <c r="O1" s="43"/>
      <c r="P1" s="43"/>
      <c r="Q1" s="43"/>
      <c r="R1" s="43"/>
      <c r="S1" s="43"/>
      <c r="T1" s="43"/>
    </row>
    <row r="2" spans="1:20" ht="12.75">
      <c r="A2" s="43" t="s">
        <v>143</v>
      </c>
      <c r="B2" s="43"/>
      <c r="C2" s="43"/>
      <c r="D2" s="43"/>
      <c r="E2" s="43"/>
      <c r="F2" s="43"/>
      <c r="G2" s="43"/>
      <c r="H2" s="43"/>
      <c r="I2" s="43"/>
      <c r="J2" s="43"/>
      <c r="K2" s="43"/>
      <c r="L2" s="43"/>
      <c r="M2" s="43"/>
      <c r="N2" s="43"/>
      <c r="O2" s="43"/>
      <c r="P2" s="43"/>
      <c r="Q2" s="43"/>
      <c r="R2" s="43"/>
      <c r="S2" s="43"/>
      <c r="T2" s="43"/>
    </row>
    <row r="3" spans="1:20" ht="12.75">
      <c r="A3" s="44" t="s">
        <v>144</v>
      </c>
      <c r="B3" s="44" t="s">
        <v>144</v>
      </c>
      <c r="C3" s="44" t="s">
        <v>144</v>
      </c>
      <c r="D3" s="44" t="s">
        <v>144</v>
      </c>
      <c r="E3" s="44" t="s">
        <v>144</v>
      </c>
      <c r="F3" s="44" t="s">
        <v>144</v>
      </c>
      <c r="G3" s="44" t="s">
        <v>144</v>
      </c>
      <c r="H3" s="44" t="s">
        <v>144</v>
      </c>
      <c r="I3" s="44" t="s">
        <v>144</v>
      </c>
      <c r="J3" s="44" t="s">
        <v>144</v>
      </c>
      <c r="K3" s="44" t="s">
        <v>144</v>
      </c>
      <c r="L3" s="44" t="s">
        <v>144</v>
      </c>
      <c r="M3" s="44" t="s">
        <v>144</v>
      </c>
      <c r="N3" s="44" t="s">
        <v>144</v>
      </c>
      <c r="O3" s="44" t="s">
        <v>144</v>
      </c>
      <c r="P3" s="44" t="s">
        <v>144</v>
      </c>
      <c r="Q3" s="44" t="s">
        <v>144</v>
      </c>
      <c r="R3" s="44" t="s">
        <v>144</v>
      </c>
      <c r="S3" s="44" t="s">
        <v>144</v>
      </c>
      <c r="T3" s="44" t="s">
        <v>144</v>
      </c>
    </row>
    <row r="4" spans="1:20" ht="12.75">
      <c r="A4" s="45"/>
      <c r="B4" s="45"/>
      <c r="C4" s="45"/>
      <c r="D4" s="45"/>
      <c r="E4" s="45"/>
      <c r="F4" s="45"/>
      <c r="G4" s="45"/>
      <c r="H4" s="45"/>
      <c r="I4" s="45"/>
      <c r="J4" s="45"/>
      <c r="K4" s="45"/>
      <c r="L4" s="45"/>
      <c r="M4" s="45"/>
      <c r="N4" s="45"/>
      <c r="O4" s="45"/>
      <c r="P4" s="45"/>
      <c r="Q4" s="45"/>
      <c r="R4" s="45"/>
      <c r="S4" s="45"/>
      <c r="T4" s="45"/>
    </row>
    <row r="5" spans="1:20" ht="12.75">
      <c r="A5" s="46"/>
      <c r="B5" s="46"/>
      <c r="C5" s="43" t="s">
        <v>145</v>
      </c>
      <c r="D5" s="43"/>
      <c r="E5" s="43" t="s">
        <v>146</v>
      </c>
      <c r="F5" s="43"/>
      <c r="G5" s="43" t="s">
        <v>215</v>
      </c>
      <c r="H5" s="43"/>
      <c r="I5" s="43" t="s">
        <v>260</v>
      </c>
      <c r="J5" s="43"/>
      <c r="K5" s="43" t="s">
        <v>261</v>
      </c>
      <c r="L5" s="43"/>
      <c r="M5" s="43" t="s">
        <v>262</v>
      </c>
      <c r="N5" s="43"/>
      <c r="O5" s="43"/>
      <c r="P5" s="43"/>
      <c r="Q5" s="43"/>
      <c r="R5" s="43"/>
      <c r="S5" s="43"/>
      <c r="T5" s="43"/>
    </row>
    <row r="6" spans="1:20" ht="12.75">
      <c r="A6" s="46"/>
      <c r="B6" s="46"/>
      <c r="C6" s="48" t="s">
        <v>144</v>
      </c>
      <c r="D6" s="46"/>
      <c r="E6" s="48" t="s">
        <v>144</v>
      </c>
      <c r="F6" s="46"/>
      <c r="G6" s="48" t="s">
        <v>144</v>
      </c>
      <c r="H6" s="46"/>
      <c r="I6" s="48" t="s">
        <v>144</v>
      </c>
      <c r="J6" s="46"/>
      <c r="K6" s="48" t="s">
        <v>144</v>
      </c>
      <c r="L6" s="46"/>
      <c r="M6" s="43" t="s">
        <v>263</v>
      </c>
      <c r="N6" s="43"/>
      <c r="O6" s="43"/>
      <c r="P6" s="43"/>
      <c r="Q6" s="43"/>
      <c r="R6" s="43"/>
      <c r="S6" s="43"/>
      <c r="T6" s="43"/>
    </row>
    <row r="7" spans="1:20" ht="12.75">
      <c r="A7" s="45"/>
      <c r="B7" s="45"/>
      <c r="C7" s="45"/>
      <c r="D7" s="45"/>
      <c r="E7" s="45"/>
      <c r="F7" s="45"/>
      <c r="G7" s="45"/>
      <c r="H7" s="45"/>
      <c r="I7" s="45"/>
      <c r="J7" s="45"/>
      <c r="K7" s="45"/>
      <c r="L7" s="45"/>
      <c r="M7" s="44" t="s">
        <v>144</v>
      </c>
      <c r="N7" s="44" t="s">
        <v>144</v>
      </c>
      <c r="O7" s="44" t="s">
        <v>144</v>
      </c>
      <c r="P7" s="44" t="s">
        <v>144</v>
      </c>
      <c r="Q7" s="44" t="s">
        <v>144</v>
      </c>
      <c r="R7" s="44" t="s">
        <v>144</v>
      </c>
      <c r="S7" s="44" t="s">
        <v>144</v>
      </c>
      <c r="T7" s="45"/>
    </row>
    <row r="8" spans="1:20" ht="12.75">
      <c r="A8" s="45"/>
      <c r="B8" s="45"/>
      <c r="C8" s="47" t="s">
        <v>264</v>
      </c>
      <c r="D8" s="45"/>
      <c r="E8" s="47" t="s">
        <v>265</v>
      </c>
      <c r="F8" s="45"/>
      <c r="G8" s="47" t="s">
        <v>266</v>
      </c>
      <c r="H8" s="45"/>
      <c r="I8" s="45"/>
      <c r="J8" s="45"/>
      <c r="K8" s="47" t="s">
        <v>267</v>
      </c>
      <c r="L8" s="45"/>
      <c r="M8" s="45"/>
      <c r="N8" s="45"/>
      <c r="O8" s="45"/>
      <c r="P8" s="45"/>
      <c r="Q8" s="45"/>
      <c r="R8" s="45"/>
      <c r="S8" s="45"/>
      <c r="T8" s="45"/>
    </row>
    <row r="9" spans="1:20" ht="12.75">
      <c r="A9" s="45"/>
      <c r="B9" s="45"/>
      <c r="C9" s="47" t="s">
        <v>148</v>
      </c>
      <c r="D9" s="45"/>
      <c r="E9" s="47" t="s">
        <v>149</v>
      </c>
      <c r="F9" s="45"/>
      <c r="G9" s="47" t="s">
        <v>150</v>
      </c>
      <c r="H9" s="45"/>
      <c r="I9" s="45"/>
      <c r="J9" s="45"/>
      <c r="K9" s="47" t="s">
        <v>123</v>
      </c>
      <c r="L9" s="45"/>
      <c r="M9" s="45"/>
      <c r="N9" s="45"/>
      <c r="O9" s="45"/>
      <c r="P9" s="45"/>
      <c r="Q9" s="45"/>
      <c r="R9" s="45"/>
      <c r="S9" s="45"/>
      <c r="T9" s="45"/>
    </row>
    <row r="10" spans="1:20" ht="12.75">
      <c r="A10" s="45"/>
      <c r="B10" s="45"/>
      <c r="C10" s="47" t="s">
        <v>124</v>
      </c>
      <c r="D10" s="45"/>
      <c r="E10" s="47" t="s">
        <v>125</v>
      </c>
      <c r="F10" s="45"/>
      <c r="G10" s="47" t="s">
        <v>126</v>
      </c>
      <c r="H10" s="45"/>
      <c r="I10" s="45"/>
      <c r="J10" s="45"/>
      <c r="K10" s="47" t="s">
        <v>127</v>
      </c>
      <c r="L10" s="45"/>
      <c r="M10" s="45"/>
      <c r="N10" s="45"/>
      <c r="O10" s="45"/>
      <c r="P10" s="45"/>
      <c r="Q10" s="45"/>
      <c r="R10" s="45"/>
      <c r="S10" s="45"/>
      <c r="T10" s="45"/>
    </row>
    <row r="11" spans="1:20" ht="12.75">
      <c r="A11" s="47" t="s">
        <v>128</v>
      </c>
      <c r="B11" s="45"/>
      <c r="C11" s="47" t="s">
        <v>126</v>
      </c>
      <c r="D11" s="45"/>
      <c r="E11" s="47" t="s">
        <v>129</v>
      </c>
      <c r="F11" s="45"/>
      <c r="G11" s="47" t="s">
        <v>130</v>
      </c>
      <c r="H11" s="45"/>
      <c r="I11" s="47" t="s">
        <v>131</v>
      </c>
      <c r="J11" s="45"/>
      <c r="K11" s="47" t="s">
        <v>132</v>
      </c>
      <c r="L11" s="45"/>
      <c r="M11" s="45"/>
      <c r="N11" s="45"/>
      <c r="O11" s="45"/>
      <c r="P11" s="45"/>
      <c r="Q11" s="45"/>
      <c r="R11" s="45"/>
      <c r="S11" s="45"/>
      <c r="T11" s="45"/>
    </row>
    <row r="12" spans="1:20" ht="12.75">
      <c r="A12" s="45"/>
      <c r="B12" s="45"/>
      <c r="C12" s="47" t="s">
        <v>133</v>
      </c>
      <c r="D12" s="45"/>
      <c r="E12" s="47" t="s">
        <v>134</v>
      </c>
      <c r="F12" s="45"/>
      <c r="G12" s="47" t="s">
        <v>135</v>
      </c>
      <c r="H12" s="45"/>
      <c r="I12" s="47" t="s">
        <v>136</v>
      </c>
      <c r="J12" s="45"/>
      <c r="K12" s="47" t="s">
        <v>137</v>
      </c>
      <c r="L12" s="45"/>
      <c r="M12" s="45"/>
      <c r="N12" s="45"/>
      <c r="O12" s="45"/>
      <c r="P12" s="45"/>
      <c r="Q12" s="45"/>
      <c r="R12" s="45"/>
      <c r="S12" s="45"/>
      <c r="T12" s="45"/>
    </row>
    <row r="13" spans="1:20" ht="12.75">
      <c r="A13" s="45"/>
      <c r="B13" s="45"/>
      <c r="C13" s="47" t="s">
        <v>138</v>
      </c>
      <c r="D13" s="45"/>
      <c r="E13" s="47" t="s">
        <v>139</v>
      </c>
      <c r="F13" s="45"/>
      <c r="G13" s="47" t="s">
        <v>140</v>
      </c>
      <c r="H13" s="45"/>
      <c r="I13" s="47" t="s">
        <v>281</v>
      </c>
      <c r="J13" s="45"/>
      <c r="K13" s="47" t="s">
        <v>282</v>
      </c>
      <c r="L13" s="45"/>
      <c r="M13" s="47" t="s">
        <v>145</v>
      </c>
      <c r="N13" s="45"/>
      <c r="O13" s="47" t="s">
        <v>146</v>
      </c>
      <c r="P13" s="45"/>
      <c r="Q13" s="47" t="s">
        <v>215</v>
      </c>
      <c r="R13" s="45"/>
      <c r="S13" s="47" t="s">
        <v>283</v>
      </c>
      <c r="T13" s="45"/>
    </row>
    <row r="14" spans="1:20" ht="12.75">
      <c r="A14" s="45"/>
      <c r="B14" s="45"/>
      <c r="C14" s="47" t="s">
        <v>284</v>
      </c>
      <c r="D14" s="45"/>
      <c r="E14" s="47" t="s">
        <v>285</v>
      </c>
      <c r="F14" s="45"/>
      <c r="G14" s="47" t="s">
        <v>286</v>
      </c>
      <c r="H14" s="45"/>
      <c r="I14" s="47" t="s">
        <v>287</v>
      </c>
      <c r="J14" s="45"/>
      <c r="K14" s="47" t="s">
        <v>288</v>
      </c>
      <c r="L14" s="45"/>
      <c r="M14" s="45"/>
      <c r="N14" s="45"/>
      <c r="O14" s="45"/>
      <c r="P14" s="45"/>
      <c r="Q14" s="45"/>
      <c r="R14" s="45"/>
      <c r="S14" s="45"/>
      <c r="T14" s="45"/>
    </row>
    <row r="15" spans="1:20" ht="12.75">
      <c r="A15" s="45"/>
      <c r="B15" s="45"/>
      <c r="C15" s="47" t="s">
        <v>289</v>
      </c>
      <c r="D15" s="45"/>
      <c r="E15" s="47" t="s">
        <v>290</v>
      </c>
      <c r="F15" s="45"/>
      <c r="G15" s="47" t="s">
        <v>291</v>
      </c>
      <c r="H15" s="45"/>
      <c r="I15" s="45"/>
      <c r="J15" s="45"/>
      <c r="K15" s="47" t="s">
        <v>292</v>
      </c>
      <c r="L15" s="45"/>
      <c r="M15" s="45"/>
      <c r="N15" s="45"/>
      <c r="O15" s="45"/>
      <c r="P15" s="45"/>
      <c r="Q15" s="45"/>
      <c r="R15" s="45"/>
      <c r="S15" s="45"/>
      <c r="T15" s="45"/>
    </row>
    <row r="16" spans="1:20" ht="12.75">
      <c r="A16" s="45"/>
      <c r="B16" s="45"/>
      <c r="C16" s="47" t="s">
        <v>139</v>
      </c>
      <c r="D16" s="45"/>
      <c r="E16" s="47" t="s">
        <v>293</v>
      </c>
      <c r="F16" s="45"/>
      <c r="G16" s="47" t="s">
        <v>125</v>
      </c>
      <c r="H16" s="45"/>
      <c r="I16" s="45"/>
      <c r="J16" s="45"/>
      <c r="K16" s="47" t="s">
        <v>294</v>
      </c>
      <c r="L16" s="45"/>
      <c r="M16" s="45"/>
      <c r="N16" s="45"/>
      <c r="O16" s="45"/>
      <c r="P16" s="45"/>
      <c r="Q16" s="45"/>
      <c r="R16" s="45"/>
      <c r="S16" s="45"/>
      <c r="T16" s="45"/>
    </row>
    <row r="17" spans="1:20" ht="12.75">
      <c r="A17" s="45"/>
      <c r="B17" s="45"/>
      <c r="C17" s="47" t="s">
        <v>295</v>
      </c>
      <c r="D17" s="45"/>
      <c r="E17" s="47" t="s">
        <v>296</v>
      </c>
      <c r="F17" s="45"/>
      <c r="G17" s="47" t="s">
        <v>297</v>
      </c>
      <c r="H17" s="45"/>
      <c r="I17" s="45"/>
      <c r="J17" s="45"/>
      <c r="K17" s="47" t="s">
        <v>298</v>
      </c>
      <c r="L17" s="45"/>
      <c r="M17" s="45"/>
      <c r="N17" s="45"/>
      <c r="O17" s="45"/>
      <c r="P17" s="45"/>
      <c r="Q17" s="45"/>
      <c r="R17" s="45"/>
      <c r="S17" s="45"/>
      <c r="T17" s="45"/>
    </row>
    <row r="18" spans="1:20" ht="12.75">
      <c r="A18" s="45"/>
      <c r="B18" s="45"/>
      <c r="C18" s="45"/>
      <c r="D18" s="45"/>
      <c r="E18" s="47" t="s">
        <v>139</v>
      </c>
      <c r="F18" s="45"/>
      <c r="G18" s="45"/>
      <c r="H18" s="45"/>
      <c r="I18" s="45"/>
      <c r="J18" s="45"/>
      <c r="K18" s="45"/>
      <c r="L18" s="45"/>
      <c r="M18" s="45"/>
      <c r="N18" s="45"/>
      <c r="O18" s="45"/>
      <c r="P18" s="45"/>
      <c r="Q18" s="45"/>
      <c r="R18" s="45"/>
      <c r="S18" s="45"/>
      <c r="T18" s="45"/>
    </row>
    <row r="19" spans="1:20" ht="12.75">
      <c r="A19" s="44" t="s">
        <v>144</v>
      </c>
      <c r="B19" s="44" t="s">
        <v>144</v>
      </c>
      <c r="C19" s="44" t="s">
        <v>144</v>
      </c>
      <c r="D19" s="44" t="s">
        <v>144</v>
      </c>
      <c r="E19" s="44" t="s">
        <v>144</v>
      </c>
      <c r="F19" s="44" t="s">
        <v>144</v>
      </c>
      <c r="G19" s="44" t="s">
        <v>144</v>
      </c>
      <c r="H19" s="44" t="s">
        <v>144</v>
      </c>
      <c r="I19" s="44" t="s">
        <v>144</v>
      </c>
      <c r="J19" s="44" t="s">
        <v>144</v>
      </c>
      <c r="K19" s="44" t="s">
        <v>144</v>
      </c>
      <c r="L19" s="44" t="s">
        <v>144</v>
      </c>
      <c r="M19" s="44" t="s">
        <v>144</v>
      </c>
      <c r="N19" s="44" t="s">
        <v>144</v>
      </c>
      <c r="O19" s="44" t="s">
        <v>144</v>
      </c>
      <c r="P19" s="44" t="s">
        <v>144</v>
      </c>
      <c r="Q19" s="44" t="s">
        <v>144</v>
      </c>
      <c r="R19" s="44" t="s">
        <v>144</v>
      </c>
      <c r="S19" s="44" t="s">
        <v>144</v>
      </c>
      <c r="T19" s="44" t="s">
        <v>144</v>
      </c>
    </row>
    <row r="20" spans="1:20" ht="12.75">
      <c r="A20" s="45" t="s">
        <v>299</v>
      </c>
      <c r="B20" s="45"/>
      <c r="C20" s="45"/>
      <c r="D20" s="45"/>
      <c r="E20" s="45"/>
      <c r="F20" s="45"/>
      <c r="G20" s="45"/>
      <c r="H20" s="45"/>
      <c r="I20" s="45"/>
      <c r="J20" s="45"/>
      <c r="K20" s="45"/>
      <c r="L20" s="45"/>
      <c r="M20" s="45"/>
      <c r="N20" s="45"/>
      <c r="O20" s="45"/>
      <c r="P20" s="45"/>
      <c r="Q20" s="45"/>
      <c r="R20" s="45"/>
      <c r="S20" s="45"/>
      <c r="T20" s="45"/>
    </row>
    <row r="21" spans="1:20" ht="12.75">
      <c r="A21" s="45" t="s">
        <v>300</v>
      </c>
      <c r="B21" s="45"/>
      <c r="C21" s="50">
        <v>140</v>
      </c>
      <c r="D21" s="45"/>
      <c r="E21" s="50">
        <v>297.8</v>
      </c>
      <c r="F21" s="45"/>
      <c r="G21" s="50">
        <v>299.7</v>
      </c>
      <c r="H21" s="45"/>
      <c r="I21" s="50">
        <v>388.6</v>
      </c>
      <c r="J21" s="45"/>
      <c r="K21" s="50">
        <v>687.6</v>
      </c>
      <c r="L21" s="45"/>
      <c r="M21" s="44" t="s">
        <v>301</v>
      </c>
      <c r="N21" s="45"/>
      <c r="O21" s="44" t="s">
        <v>301</v>
      </c>
      <c r="P21" s="45"/>
      <c r="Q21" s="44" t="s">
        <v>301</v>
      </c>
      <c r="R21" s="45"/>
      <c r="S21" s="50">
        <v>7.6</v>
      </c>
      <c r="T21" s="45"/>
    </row>
    <row r="22" spans="1:20" ht="12.75">
      <c r="A22" s="45" t="s">
        <v>205</v>
      </c>
      <c r="B22" s="45"/>
      <c r="C22" s="50">
        <v>140.7</v>
      </c>
      <c r="D22" s="45"/>
      <c r="E22" s="50">
        <v>312.4</v>
      </c>
      <c r="F22" s="45"/>
      <c r="G22" s="50">
        <v>315.2</v>
      </c>
      <c r="H22" s="45"/>
      <c r="I22" s="50">
        <v>403.5</v>
      </c>
      <c r="J22" s="45"/>
      <c r="K22" s="50">
        <v>723</v>
      </c>
      <c r="L22" s="45"/>
      <c r="M22" s="50">
        <v>0.5</v>
      </c>
      <c r="N22" s="45"/>
      <c r="O22" s="50">
        <v>4.9</v>
      </c>
      <c r="P22" s="45"/>
      <c r="Q22" s="50">
        <v>5.2</v>
      </c>
      <c r="R22" s="45"/>
      <c r="S22" s="50">
        <v>5.1</v>
      </c>
      <c r="T22" s="45"/>
    </row>
    <row r="23" spans="1:20" ht="12.75">
      <c r="A23" s="45" t="s">
        <v>74</v>
      </c>
      <c r="B23" s="45"/>
      <c r="C23" s="50">
        <v>145.2</v>
      </c>
      <c r="D23" s="45"/>
      <c r="E23" s="50">
        <v>335.5</v>
      </c>
      <c r="F23" s="45"/>
      <c r="G23" s="50">
        <v>340.8</v>
      </c>
      <c r="H23" s="45"/>
      <c r="I23" s="50">
        <v>430.6</v>
      </c>
      <c r="J23" s="45"/>
      <c r="K23" s="50">
        <v>765.7</v>
      </c>
      <c r="L23" s="45"/>
      <c r="M23" s="50">
        <v>3.2</v>
      </c>
      <c r="N23" s="45"/>
      <c r="O23" s="50">
        <v>7.4</v>
      </c>
      <c r="P23" s="45"/>
      <c r="Q23" s="50">
        <v>8.1</v>
      </c>
      <c r="R23" s="45"/>
      <c r="S23" s="50">
        <v>5.9</v>
      </c>
      <c r="T23" s="45"/>
    </row>
    <row r="24" spans="1:20" ht="12.75">
      <c r="A24" s="45" t="s">
        <v>75</v>
      </c>
      <c r="B24" s="45"/>
      <c r="C24" s="50">
        <v>147.8</v>
      </c>
      <c r="D24" s="45"/>
      <c r="E24" s="50">
        <v>362.7</v>
      </c>
      <c r="F24" s="45"/>
      <c r="G24" s="50">
        <v>371.3</v>
      </c>
      <c r="H24" s="45"/>
      <c r="I24" s="50">
        <v>465.9</v>
      </c>
      <c r="J24" s="45"/>
      <c r="K24" s="50">
        <v>818.4</v>
      </c>
      <c r="L24" s="45"/>
      <c r="M24" s="50">
        <v>1.8</v>
      </c>
      <c r="N24" s="45"/>
      <c r="O24" s="50">
        <v>8.1</v>
      </c>
      <c r="P24" s="45"/>
      <c r="Q24" s="50">
        <v>8.9</v>
      </c>
      <c r="R24" s="45"/>
      <c r="S24" s="50">
        <v>6.9</v>
      </c>
      <c r="T24" s="45"/>
    </row>
    <row r="25" spans="1:20" ht="12.75">
      <c r="A25" s="45" t="s">
        <v>216</v>
      </c>
      <c r="B25" s="45"/>
      <c r="C25" s="50">
        <v>153.3</v>
      </c>
      <c r="D25" s="45"/>
      <c r="E25" s="50">
        <v>393.2</v>
      </c>
      <c r="F25" s="45"/>
      <c r="G25" s="50">
        <v>405.9</v>
      </c>
      <c r="H25" s="45"/>
      <c r="I25" s="50">
        <v>503.6</v>
      </c>
      <c r="J25" s="45"/>
      <c r="K25" s="50">
        <v>873.3</v>
      </c>
      <c r="L25" s="45"/>
      <c r="M25" s="50">
        <v>3.7</v>
      </c>
      <c r="N25" s="45"/>
      <c r="O25" s="50">
        <v>8.4</v>
      </c>
      <c r="P25" s="45"/>
      <c r="Q25" s="50">
        <v>9.3</v>
      </c>
      <c r="R25" s="45"/>
      <c r="S25" s="50">
        <v>6.7</v>
      </c>
      <c r="T25" s="45"/>
    </row>
    <row r="26" spans="1:20" ht="12.75">
      <c r="A26" s="45" t="s">
        <v>212</v>
      </c>
      <c r="B26" s="45"/>
      <c r="C26" s="50">
        <v>160.3</v>
      </c>
      <c r="D26" s="45"/>
      <c r="E26" s="50">
        <v>424.7</v>
      </c>
      <c r="F26" s="45"/>
      <c r="G26" s="50">
        <v>442.4</v>
      </c>
      <c r="H26" s="45"/>
      <c r="I26" s="50">
        <v>540.3</v>
      </c>
      <c r="J26" s="45"/>
      <c r="K26" s="50">
        <v>936.8</v>
      </c>
      <c r="L26" s="45"/>
      <c r="M26" s="50">
        <v>4.6</v>
      </c>
      <c r="N26" s="45"/>
      <c r="O26" s="50">
        <v>8</v>
      </c>
      <c r="P26" s="45"/>
      <c r="Q26" s="50">
        <v>9</v>
      </c>
      <c r="R26" s="45"/>
      <c r="S26" s="50">
        <v>7.3</v>
      </c>
      <c r="T26" s="45"/>
    </row>
    <row r="27" spans="1:20" ht="12.75">
      <c r="A27" s="45" t="s">
        <v>268</v>
      </c>
      <c r="B27" s="45"/>
      <c r="C27" s="50">
        <v>167.8</v>
      </c>
      <c r="D27" s="45"/>
      <c r="E27" s="50">
        <v>459.2</v>
      </c>
      <c r="F27" s="45"/>
      <c r="G27" s="50">
        <v>482.1</v>
      </c>
      <c r="H27" s="45"/>
      <c r="I27" s="50">
        <v>584.3</v>
      </c>
      <c r="J27" s="45"/>
      <c r="K27" s="50">
        <v>1003.7</v>
      </c>
      <c r="L27" s="45"/>
      <c r="M27" s="50">
        <v>4.7</v>
      </c>
      <c r="N27" s="45"/>
      <c r="O27" s="50">
        <v>8.1</v>
      </c>
      <c r="P27" s="45"/>
      <c r="Q27" s="50">
        <v>9</v>
      </c>
      <c r="R27" s="45"/>
      <c r="S27" s="50">
        <v>7.1</v>
      </c>
      <c r="T27" s="45"/>
    </row>
    <row r="28" spans="1:20" ht="12.75">
      <c r="A28" s="45" t="s">
        <v>225</v>
      </c>
      <c r="B28" s="45"/>
      <c r="C28" s="50">
        <v>172</v>
      </c>
      <c r="D28" s="45"/>
      <c r="E28" s="50">
        <v>480.2</v>
      </c>
      <c r="F28" s="45"/>
      <c r="G28" s="50">
        <v>505.4</v>
      </c>
      <c r="H28" s="45"/>
      <c r="I28" s="50">
        <v>615.1</v>
      </c>
      <c r="J28" s="45"/>
      <c r="K28" s="50">
        <v>1070.9</v>
      </c>
      <c r="L28" s="45"/>
      <c r="M28" s="50">
        <v>2.5</v>
      </c>
      <c r="N28" s="45"/>
      <c r="O28" s="50">
        <v>4.6</v>
      </c>
      <c r="P28" s="45"/>
      <c r="Q28" s="50">
        <v>4.8</v>
      </c>
      <c r="R28" s="45"/>
      <c r="S28" s="50">
        <v>6.7</v>
      </c>
      <c r="T28" s="45"/>
    </row>
    <row r="29" spans="1:20" ht="12.75">
      <c r="A29" s="45" t="s">
        <v>226</v>
      </c>
      <c r="B29" s="45"/>
      <c r="C29" s="50">
        <v>183.3</v>
      </c>
      <c r="D29" s="45"/>
      <c r="E29" s="50">
        <v>524.8</v>
      </c>
      <c r="F29" s="45"/>
      <c r="G29" s="50">
        <v>557.9</v>
      </c>
      <c r="H29" s="45"/>
      <c r="I29" s="50">
        <v>667.3</v>
      </c>
      <c r="J29" s="45"/>
      <c r="K29" s="50">
        <v>1145.2</v>
      </c>
      <c r="L29" s="45"/>
      <c r="M29" s="50">
        <v>6.6</v>
      </c>
      <c r="N29" s="45"/>
      <c r="O29" s="50">
        <v>9.3</v>
      </c>
      <c r="P29" s="45"/>
      <c r="Q29" s="50">
        <v>10.4</v>
      </c>
      <c r="R29" s="45"/>
      <c r="S29" s="50">
        <v>6.9</v>
      </c>
      <c r="T29" s="45"/>
    </row>
    <row r="30" spans="1:20" ht="12.75">
      <c r="A30" s="45" t="s">
        <v>227</v>
      </c>
      <c r="B30" s="45"/>
      <c r="C30" s="50">
        <v>197.4</v>
      </c>
      <c r="D30" s="45"/>
      <c r="E30" s="50">
        <v>566.8</v>
      </c>
      <c r="F30" s="45"/>
      <c r="G30" s="50">
        <v>607.2</v>
      </c>
      <c r="H30" s="45"/>
      <c r="I30" s="50">
        <v>729.9</v>
      </c>
      <c r="J30" s="45"/>
      <c r="K30" s="50">
        <v>1236.8</v>
      </c>
      <c r="L30" s="45"/>
      <c r="M30" s="50">
        <v>7.7</v>
      </c>
      <c r="N30" s="45"/>
      <c r="O30" s="50">
        <v>8</v>
      </c>
      <c r="P30" s="45"/>
      <c r="Q30" s="50">
        <v>8.8</v>
      </c>
      <c r="R30" s="45"/>
      <c r="S30" s="50">
        <v>8</v>
      </c>
      <c r="T30" s="45"/>
    </row>
    <row r="31" spans="1:20" ht="12.75">
      <c r="A31" s="45" t="s">
        <v>228</v>
      </c>
      <c r="B31" s="45"/>
      <c r="C31" s="50">
        <v>203.9</v>
      </c>
      <c r="D31" s="45"/>
      <c r="E31" s="50">
        <v>587.9</v>
      </c>
      <c r="F31" s="45"/>
      <c r="G31" s="50">
        <v>615.9</v>
      </c>
      <c r="H31" s="45"/>
      <c r="I31" s="50">
        <v>764.4</v>
      </c>
      <c r="J31" s="45"/>
      <c r="K31" s="50">
        <v>1326.7</v>
      </c>
      <c r="L31" s="45"/>
      <c r="M31" s="50">
        <v>3.3</v>
      </c>
      <c r="N31" s="45"/>
      <c r="O31" s="50">
        <v>3.7</v>
      </c>
      <c r="P31" s="45"/>
      <c r="Q31" s="50">
        <v>1.4</v>
      </c>
      <c r="R31" s="45"/>
      <c r="S31" s="50">
        <v>7.3</v>
      </c>
      <c r="T31" s="45"/>
    </row>
    <row r="32" spans="1:20" ht="12.75">
      <c r="A32" s="45" t="s">
        <v>229</v>
      </c>
      <c r="B32" s="45"/>
      <c r="C32" s="50">
        <v>214.4</v>
      </c>
      <c r="D32" s="45"/>
      <c r="E32" s="50">
        <v>626.5</v>
      </c>
      <c r="F32" s="45"/>
      <c r="G32" s="50">
        <v>677.1</v>
      </c>
      <c r="H32" s="45"/>
      <c r="I32" s="50">
        <v>814.8</v>
      </c>
      <c r="J32" s="45"/>
      <c r="K32" s="50">
        <v>1416.1</v>
      </c>
      <c r="L32" s="45"/>
      <c r="M32" s="50">
        <v>5.1</v>
      </c>
      <c r="N32" s="45"/>
      <c r="O32" s="50">
        <v>6.6</v>
      </c>
      <c r="P32" s="45"/>
      <c r="Q32" s="50">
        <v>9.9</v>
      </c>
      <c r="R32" s="45"/>
      <c r="S32" s="50">
        <v>6.7</v>
      </c>
      <c r="T32" s="45"/>
    </row>
    <row r="33" spans="1:20" ht="12.75">
      <c r="A33" s="45" t="s">
        <v>274</v>
      </c>
      <c r="B33" s="45"/>
      <c r="C33" s="50">
        <v>228.3</v>
      </c>
      <c r="D33" s="45"/>
      <c r="E33" s="50">
        <v>710.2</v>
      </c>
      <c r="F33" s="45"/>
      <c r="G33" s="50">
        <v>776</v>
      </c>
      <c r="H33" s="45"/>
      <c r="I33" s="50">
        <v>902.6</v>
      </c>
      <c r="J33" s="45"/>
      <c r="K33" s="50">
        <v>1549.6</v>
      </c>
      <c r="L33" s="45"/>
      <c r="M33" s="50">
        <v>6.5</v>
      </c>
      <c r="N33" s="45"/>
      <c r="O33" s="50">
        <v>13.4</v>
      </c>
      <c r="P33" s="45"/>
      <c r="Q33" s="50">
        <v>14.6</v>
      </c>
      <c r="R33" s="45"/>
      <c r="S33" s="50">
        <v>9.4</v>
      </c>
      <c r="T33" s="45"/>
    </row>
    <row r="34" spans="1:20" ht="12.75">
      <c r="A34" s="45" t="s">
        <v>275</v>
      </c>
      <c r="B34" s="45"/>
      <c r="C34" s="50">
        <v>249.2</v>
      </c>
      <c r="D34" s="45"/>
      <c r="E34" s="50">
        <v>802.3</v>
      </c>
      <c r="F34" s="45"/>
      <c r="G34" s="50">
        <v>886</v>
      </c>
      <c r="H34" s="45"/>
      <c r="I34" s="50">
        <v>1022.8</v>
      </c>
      <c r="J34" s="45"/>
      <c r="K34" s="50">
        <v>1705.7</v>
      </c>
      <c r="L34" s="45"/>
      <c r="M34" s="50">
        <v>9.2</v>
      </c>
      <c r="N34" s="45"/>
      <c r="O34" s="50">
        <v>13</v>
      </c>
      <c r="P34" s="45"/>
      <c r="Q34" s="50">
        <v>14.2</v>
      </c>
      <c r="R34" s="45"/>
      <c r="S34" s="50">
        <v>10.1</v>
      </c>
      <c r="T34" s="45"/>
    </row>
    <row r="35" spans="1:20" ht="12.75">
      <c r="A35" s="45" t="s">
        <v>276</v>
      </c>
      <c r="B35" s="45"/>
      <c r="C35" s="50">
        <v>262.8</v>
      </c>
      <c r="D35" s="45"/>
      <c r="E35" s="50">
        <v>855.5</v>
      </c>
      <c r="F35" s="45"/>
      <c r="G35" s="50">
        <v>985</v>
      </c>
      <c r="H35" s="45"/>
      <c r="I35" s="50">
        <v>1141.5</v>
      </c>
      <c r="J35" s="45"/>
      <c r="K35" s="50">
        <v>1890.8</v>
      </c>
      <c r="L35" s="45"/>
      <c r="M35" s="50">
        <v>5.5</v>
      </c>
      <c r="N35" s="45"/>
      <c r="O35" s="50">
        <v>6.6</v>
      </c>
      <c r="P35" s="45"/>
      <c r="Q35" s="50">
        <v>11.2</v>
      </c>
      <c r="R35" s="45"/>
      <c r="S35" s="50">
        <v>10.9</v>
      </c>
      <c r="T35" s="45"/>
    </row>
    <row r="36" spans="1:20" ht="12.75">
      <c r="A36" s="45" t="s">
        <v>277</v>
      </c>
      <c r="B36" s="45"/>
      <c r="C36" s="50">
        <v>274.2</v>
      </c>
      <c r="D36" s="45"/>
      <c r="E36" s="50">
        <v>902.4</v>
      </c>
      <c r="F36" s="45"/>
      <c r="G36" s="50">
        <v>1070</v>
      </c>
      <c r="H36" s="45"/>
      <c r="I36" s="50">
        <v>1248.5</v>
      </c>
      <c r="J36" s="45"/>
      <c r="K36" s="50">
        <v>2063.5</v>
      </c>
      <c r="L36" s="45"/>
      <c r="M36" s="50">
        <v>4.3</v>
      </c>
      <c r="N36" s="45"/>
      <c r="O36" s="50">
        <v>5.5</v>
      </c>
      <c r="P36" s="45"/>
      <c r="Q36" s="50">
        <v>8.6</v>
      </c>
      <c r="R36" s="45"/>
      <c r="S36" s="50">
        <v>9.1</v>
      </c>
      <c r="T36" s="45"/>
    </row>
    <row r="37" spans="1:20" ht="12.75">
      <c r="A37" s="45" t="s">
        <v>278</v>
      </c>
      <c r="B37" s="45"/>
      <c r="C37" s="50">
        <v>287.4</v>
      </c>
      <c r="D37" s="45"/>
      <c r="E37" s="50">
        <v>1017</v>
      </c>
      <c r="F37" s="45"/>
      <c r="G37" s="50">
        <v>1172</v>
      </c>
      <c r="H37" s="45"/>
      <c r="I37" s="50">
        <v>1366.5</v>
      </c>
      <c r="J37" s="45"/>
      <c r="K37" s="50">
        <v>2251.2</v>
      </c>
      <c r="L37" s="45"/>
      <c r="M37" s="50">
        <v>4.8</v>
      </c>
      <c r="N37" s="45"/>
      <c r="O37" s="50">
        <v>12.7</v>
      </c>
      <c r="P37" s="45"/>
      <c r="Q37" s="50">
        <v>9.5</v>
      </c>
      <c r="R37" s="45"/>
      <c r="S37" s="50">
        <v>9.1</v>
      </c>
      <c r="T37" s="45"/>
    </row>
    <row r="38" spans="1:20" ht="12.75">
      <c r="A38" s="45" t="s">
        <v>238</v>
      </c>
      <c r="B38" s="45"/>
      <c r="C38" s="50">
        <v>306.3</v>
      </c>
      <c r="D38" s="45"/>
      <c r="E38" s="50">
        <v>1152.7</v>
      </c>
      <c r="F38" s="45"/>
      <c r="G38" s="50">
        <v>1312</v>
      </c>
      <c r="H38" s="45"/>
      <c r="I38" s="50">
        <v>1516.6</v>
      </c>
      <c r="J38" s="45"/>
      <c r="K38" s="50">
        <v>2495.5</v>
      </c>
      <c r="L38" s="45"/>
      <c r="M38" s="50">
        <v>6.6</v>
      </c>
      <c r="N38" s="45"/>
      <c r="O38" s="50">
        <v>13.3</v>
      </c>
      <c r="P38" s="45"/>
      <c r="Q38" s="50">
        <v>11.9</v>
      </c>
      <c r="R38" s="45"/>
      <c r="S38" s="50">
        <v>10.9</v>
      </c>
      <c r="T38" s="45"/>
    </row>
    <row r="39" spans="1:20" ht="12.75">
      <c r="A39" s="45" t="s">
        <v>223</v>
      </c>
      <c r="B39" s="45"/>
      <c r="C39" s="50">
        <v>331.2</v>
      </c>
      <c r="D39" s="45"/>
      <c r="E39" s="50">
        <v>1271.5</v>
      </c>
      <c r="F39" s="45"/>
      <c r="G39" s="50">
        <v>1472.5</v>
      </c>
      <c r="H39" s="45"/>
      <c r="I39" s="50">
        <v>1705.3</v>
      </c>
      <c r="J39" s="45"/>
      <c r="K39" s="50">
        <v>2811.5</v>
      </c>
      <c r="L39" s="45"/>
      <c r="M39" s="50">
        <v>8.1</v>
      </c>
      <c r="N39" s="45"/>
      <c r="O39" s="50">
        <v>10.3</v>
      </c>
      <c r="P39" s="45"/>
      <c r="Q39" s="50">
        <v>12.2</v>
      </c>
      <c r="R39" s="45"/>
      <c r="S39" s="50">
        <v>12.7</v>
      </c>
      <c r="T39" s="45"/>
    </row>
    <row r="40" spans="1:20" ht="12.75">
      <c r="A40" s="45" t="s">
        <v>224</v>
      </c>
      <c r="B40" s="45"/>
      <c r="C40" s="50">
        <v>358.4</v>
      </c>
      <c r="D40" s="45"/>
      <c r="E40" s="50">
        <v>1368</v>
      </c>
      <c r="F40" s="45"/>
      <c r="G40" s="50">
        <v>1646.8</v>
      </c>
      <c r="H40" s="45"/>
      <c r="I40" s="50">
        <v>1911.3</v>
      </c>
      <c r="J40" s="45"/>
      <c r="K40" s="50">
        <v>3201.2</v>
      </c>
      <c r="L40" s="45"/>
      <c r="M40" s="50">
        <v>8.2</v>
      </c>
      <c r="N40" s="45"/>
      <c r="O40" s="50">
        <v>7.6</v>
      </c>
      <c r="P40" s="45"/>
      <c r="Q40" s="50">
        <v>11.8</v>
      </c>
      <c r="R40" s="45"/>
      <c r="S40" s="50">
        <v>13.9</v>
      </c>
      <c r="T40" s="45"/>
    </row>
    <row r="41" spans="1:20" ht="12.75">
      <c r="A41" s="45" t="s">
        <v>92</v>
      </c>
      <c r="B41" s="45"/>
      <c r="C41" s="50">
        <v>382.9</v>
      </c>
      <c r="D41" s="45"/>
      <c r="E41" s="50">
        <v>1475.7</v>
      </c>
      <c r="F41" s="45"/>
      <c r="G41" s="50">
        <v>1806.6</v>
      </c>
      <c r="H41" s="45"/>
      <c r="I41" s="50">
        <v>2121.2</v>
      </c>
      <c r="J41" s="45"/>
      <c r="K41" s="50">
        <v>3590</v>
      </c>
      <c r="L41" s="45"/>
      <c r="M41" s="50">
        <v>6.8</v>
      </c>
      <c r="N41" s="45"/>
      <c r="O41" s="50">
        <v>7.9</v>
      </c>
      <c r="P41" s="45"/>
      <c r="Q41" s="50">
        <v>9.7</v>
      </c>
      <c r="R41" s="45"/>
      <c r="S41" s="50">
        <v>12.1</v>
      </c>
      <c r="T41" s="45"/>
    </row>
    <row r="42" spans="1:20" ht="12.75">
      <c r="A42" s="45" t="s">
        <v>93</v>
      </c>
      <c r="B42" s="45"/>
      <c r="C42" s="50">
        <v>408.9</v>
      </c>
      <c r="D42" s="45"/>
      <c r="E42" s="50">
        <v>1601.1</v>
      </c>
      <c r="F42" s="45"/>
      <c r="G42" s="50">
        <v>1992.2</v>
      </c>
      <c r="H42" s="45"/>
      <c r="I42" s="50">
        <v>2330</v>
      </c>
      <c r="J42" s="45"/>
      <c r="K42" s="50">
        <v>3932</v>
      </c>
      <c r="L42" s="45"/>
      <c r="M42" s="50">
        <v>6.8</v>
      </c>
      <c r="N42" s="45"/>
      <c r="O42" s="50">
        <v>8.5</v>
      </c>
      <c r="P42" s="45"/>
      <c r="Q42" s="50">
        <v>10.3</v>
      </c>
      <c r="R42" s="45"/>
      <c r="S42" s="50">
        <v>9.5</v>
      </c>
      <c r="T42" s="45"/>
    </row>
    <row r="43" spans="1:20" ht="12.75">
      <c r="A43" s="45" t="s">
        <v>86</v>
      </c>
      <c r="B43" s="45"/>
      <c r="C43" s="50">
        <v>436.8</v>
      </c>
      <c r="D43" s="45"/>
      <c r="E43" s="50">
        <v>1756.2</v>
      </c>
      <c r="F43" s="45"/>
      <c r="G43" s="50">
        <v>2240.9</v>
      </c>
      <c r="H43" s="45"/>
      <c r="I43" s="50">
        <v>2601.8</v>
      </c>
      <c r="J43" s="45"/>
      <c r="K43" s="50">
        <v>4329</v>
      </c>
      <c r="L43" s="45"/>
      <c r="M43" s="50">
        <v>6.8</v>
      </c>
      <c r="N43" s="45"/>
      <c r="O43" s="50">
        <v>9.7</v>
      </c>
      <c r="P43" s="45"/>
      <c r="Q43" s="50">
        <v>12.5</v>
      </c>
      <c r="R43" s="45"/>
      <c r="S43" s="50">
        <v>10.1</v>
      </c>
      <c r="T43" s="45"/>
    </row>
    <row r="44" spans="1:20" ht="12.75">
      <c r="A44" s="45" t="s">
        <v>87</v>
      </c>
      <c r="B44" s="45"/>
      <c r="C44" s="50">
        <v>474.6</v>
      </c>
      <c r="D44" s="45"/>
      <c r="E44" s="50">
        <v>1910.8</v>
      </c>
      <c r="F44" s="45"/>
      <c r="G44" s="50">
        <v>2442.3</v>
      </c>
      <c r="H44" s="45"/>
      <c r="I44" s="50">
        <v>2845.9</v>
      </c>
      <c r="J44" s="45"/>
      <c r="K44" s="50">
        <v>4758</v>
      </c>
      <c r="L44" s="45"/>
      <c r="M44" s="50">
        <v>8.7</v>
      </c>
      <c r="N44" s="45"/>
      <c r="O44" s="50">
        <v>8.8</v>
      </c>
      <c r="P44" s="45"/>
      <c r="Q44" s="50">
        <v>9</v>
      </c>
      <c r="R44" s="45"/>
      <c r="S44" s="50">
        <v>9.9</v>
      </c>
      <c r="T44" s="45"/>
    </row>
    <row r="45" spans="1:20" ht="12.75">
      <c r="A45" s="45" t="s">
        <v>88</v>
      </c>
      <c r="B45" s="45"/>
      <c r="C45" s="50">
        <v>521.2</v>
      </c>
      <c r="D45" s="45"/>
      <c r="E45" s="50">
        <v>2127.7</v>
      </c>
      <c r="F45" s="45"/>
      <c r="G45" s="50">
        <v>2684.8</v>
      </c>
      <c r="H45" s="45"/>
      <c r="I45" s="50">
        <v>3150.6</v>
      </c>
      <c r="J45" s="45"/>
      <c r="K45" s="50">
        <v>5324.9</v>
      </c>
      <c r="L45" s="45"/>
      <c r="M45" s="50">
        <v>9.8</v>
      </c>
      <c r="N45" s="45"/>
      <c r="O45" s="50">
        <v>11.4</v>
      </c>
      <c r="P45" s="45"/>
      <c r="Q45" s="50">
        <v>9.9</v>
      </c>
      <c r="R45" s="45"/>
      <c r="S45" s="50">
        <v>11.9</v>
      </c>
      <c r="T45" s="45"/>
    </row>
    <row r="46" spans="1:20" ht="12.75">
      <c r="A46" s="45" t="s">
        <v>230</v>
      </c>
      <c r="B46" s="45"/>
      <c r="C46" s="50">
        <v>552.2</v>
      </c>
      <c r="D46" s="45"/>
      <c r="E46" s="50">
        <v>2312.2</v>
      </c>
      <c r="F46" s="45"/>
      <c r="G46" s="50">
        <v>2979.8</v>
      </c>
      <c r="H46" s="45"/>
      <c r="I46" s="50">
        <v>3518.6</v>
      </c>
      <c r="J46" s="45"/>
      <c r="K46" s="50">
        <v>6106.8</v>
      </c>
      <c r="L46" s="45"/>
      <c r="M46" s="50">
        <v>5.9</v>
      </c>
      <c r="N46" s="45"/>
      <c r="O46" s="50">
        <v>8.7</v>
      </c>
      <c r="P46" s="45"/>
      <c r="Q46" s="50">
        <v>11</v>
      </c>
      <c r="R46" s="45"/>
      <c r="S46" s="50">
        <v>14.7</v>
      </c>
      <c r="T46" s="45"/>
    </row>
    <row r="47" spans="1:20" ht="12.75">
      <c r="A47" s="45" t="s">
        <v>231</v>
      </c>
      <c r="B47" s="45"/>
      <c r="C47" s="50">
        <v>619.9</v>
      </c>
      <c r="D47" s="45"/>
      <c r="E47" s="50">
        <v>2497.6</v>
      </c>
      <c r="F47" s="45"/>
      <c r="G47" s="50">
        <v>3198.3</v>
      </c>
      <c r="H47" s="45"/>
      <c r="I47" s="50">
        <v>3827</v>
      </c>
      <c r="J47" s="45"/>
      <c r="K47" s="50">
        <v>7024.8</v>
      </c>
      <c r="L47" s="45"/>
      <c r="M47" s="50">
        <v>12.3</v>
      </c>
      <c r="N47" s="45"/>
      <c r="O47" s="50">
        <v>8</v>
      </c>
      <c r="P47" s="45"/>
      <c r="Q47" s="50">
        <v>7.3</v>
      </c>
      <c r="R47" s="45"/>
      <c r="S47" s="50">
        <v>15</v>
      </c>
      <c r="T47" s="45"/>
    </row>
    <row r="48" spans="1:20" ht="12.75">
      <c r="A48" s="45" t="s">
        <v>232</v>
      </c>
      <c r="B48" s="45"/>
      <c r="C48" s="50">
        <v>724.4</v>
      </c>
      <c r="D48" s="45"/>
      <c r="E48" s="50">
        <v>2733.9</v>
      </c>
      <c r="F48" s="45"/>
      <c r="G48" s="50">
        <v>3486.4</v>
      </c>
      <c r="H48" s="45"/>
      <c r="I48" s="50">
        <v>4122.3</v>
      </c>
      <c r="J48" s="45"/>
      <c r="K48" s="50">
        <v>7905</v>
      </c>
      <c r="L48" s="45"/>
      <c r="M48" s="50">
        <v>16.9</v>
      </c>
      <c r="N48" s="45"/>
      <c r="O48" s="50">
        <v>9.5</v>
      </c>
      <c r="P48" s="45"/>
      <c r="Q48" s="50">
        <v>9</v>
      </c>
      <c r="R48" s="45"/>
      <c r="S48" s="50">
        <v>12.5</v>
      </c>
      <c r="T48" s="45"/>
    </row>
    <row r="49" spans="1:20" ht="12.75">
      <c r="A49" s="45" t="s">
        <v>239</v>
      </c>
      <c r="B49" s="45"/>
      <c r="C49" s="50">
        <v>749.7</v>
      </c>
      <c r="D49" s="45"/>
      <c r="E49" s="50">
        <v>2832.7</v>
      </c>
      <c r="F49" s="45"/>
      <c r="G49" s="50">
        <v>3672.5</v>
      </c>
      <c r="H49" s="45"/>
      <c r="I49" s="50">
        <v>4339.9</v>
      </c>
      <c r="J49" s="45"/>
      <c r="K49" s="50">
        <v>8659.9</v>
      </c>
      <c r="L49" s="45"/>
      <c r="M49" s="50">
        <v>3.5</v>
      </c>
      <c r="N49" s="45"/>
      <c r="O49" s="50">
        <v>3.6</v>
      </c>
      <c r="P49" s="45"/>
      <c r="Q49" s="50">
        <v>5.3</v>
      </c>
      <c r="R49" s="45"/>
      <c r="S49" s="50">
        <v>9.5</v>
      </c>
      <c r="T49" s="45"/>
    </row>
    <row r="50" spans="1:20" ht="12.75">
      <c r="A50" s="45" t="s">
        <v>240</v>
      </c>
      <c r="B50" s="45"/>
      <c r="C50" s="50">
        <v>787</v>
      </c>
      <c r="D50" s="45"/>
      <c r="E50" s="50">
        <v>2996.3</v>
      </c>
      <c r="F50" s="45"/>
      <c r="G50" s="50">
        <v>3912.9</v>
      </c>
      <c r="H50" s="45"/>
      <c r="I50" s="50">
        <v>4663.5</v>
      </c>
      <c r="J50" s="45"/>
      <c r="K50" s="50">
        <v>9429.2</v>
      </c>
      <c r="L50" s="45"/>
      <c r="M50" s="50">
        <v>5</v>
      </c>
      <c r="N50" s="45"/>
      <c r="O50" s="50">
        <v>5.8</v>
      </c>
      <c r="P50" s="45"/>
      <c r="Q50" s="50">
        <v>6.5</v>
      </c>
      <c r="R50" s="45"/>
      <c r="S50" s="50">
        <v>8.9</v>
      </c>
      <c r="T50" s="45"/>
    </row>
    <row r="51" spans="1:20" ht="12.75">
      <c r="A51" s="45" t="s">
        <v>241</v>
      </c>
      <c r="B51" s="45"/>
      <c r="C51" s="50">
        <v>794.2</v>
      </c>
      <c r="D51" s="45"/>
      <c r="E51" s="50">
        <v>3160.9</v>
      </c>
      <c r="F51" s="45"/>
      <c r="G51" s="50">
        <v>4065.9</v>
      </c>
      <c r="H51" s="45"/>
      <c r="I51" s="50">
        <v>4892.8</v>
      </c>
      <c r="J51" s="45"/>
      <c r="K51" s="50">
        <v>10150.8</v>
      </c>
      <c r="L51" s="45"/>
      <c r="M51" s="50">
        <v>0.9</v>
      </c>
      <c r="N51" s="45"/>
      <c r="O51" s="50">
        <v>5.5</v>
      </c>
      <c r="P51" s="45"/>
      <c r="Q51" s="50">
        <v>3.9</v>
      </c>
      <c r="R51" s="45"/>
      <c r="S51" s="50">
        <v>7.7</v>
      </c>
      <c r="T51" s="45"/>
    </row>
    <row r="52" spans="1:20" ht="12.75">
      <c r="A52" s="45" t="s">
        <v>303</v>
      </c>
      <c r="B52" s="45"/>
      <c r="C52" s="50">
        <v>825.8</v>
      </c>
      <c r="D52" s="45"/>
      <c r="E52" s="50">
        <v>3279.5</v>
      </c>
      <c r="F52" s="45"/>
      <c r="G52" s="50">
        <v>4125.9</v>
      </c>
      <c r="H52" s="45"/>
      <c r="I52" s="50">
        <v>4976.6</v>
      </c>
      <c r="J52" s="45"/>
      <c r="K52" s="50">
        <v>10825.4</v>
      </c>
      <c r="L52" s="45"/>
      <c r="M52" s="50">
        <v>4</v>
      </c>
      <c r="N52" s="45"/>
      <c r="O52" s="50">
        <v>3.8</v>
      </c>
      <c r="P52" s="45"/>
      <c r="Q52" s="50">
        <v>1.5</v>
      </c>
      <c r="R52" s="45"/>
      <c r="S52" s="50">
        <v>6.6</v>
      </c>
      <c r="T52" s="45"/>
    </row>
    <row r="53" spans="1:20" ht="12.75">
      <c r="A53" s="45" t="s">
        <v>304</v>
      </c>
      <c r="B53" s="45"/>
      <c r="C53" s="50">
        <v>897.3</v>
      </c>
      <c r="D53" s="45"/>
      <c r="E53" s="50">
        <v>3379.6</v>
      </c>
      <c r="F53" s="45"/>
      <c r="G53" s="50">
        <v>4180.4</v>
      </c>
      <c r="H53" s="45"/>
      <c r="I53" s="50">
        <v>5006.2</v>
      </c>
      <c r="J53" s="45"/>
      <c r="K53" s="50">
        <v>11301.9</v>
      </c>
      <c r="L53" s="45"/>
      <c r="M53" s="50">
        <v>8.7</v>
      </c>
      <c r="N53" s="45"/>
      <c r="O53" s="50">
        <v>3.1</v>
      </c>
      <c r="P53" s="45"/>
      <c r="Q53" s="50">
        <v>1.3</v>
      </c>
      <c r="R53" s="45"/>
      <c r="S53" s="50">
        <v>4.4</v>
      </c>
      <c r="T53" s="45"/>
    </row>
    <row r="54" spans="1:20" ht="12.75">
      <c r="A54" s="45" t="s">
        <v>119</v>
      </c>
      <c r="B54" s="45"/>
      <c r="C54" s="50">
        <v>1025</v>
      </c>
      <c r="D54" s="45"/>
      <c r="E54" s="50">
        <v>3434</v>
      </c>
      <c r="F54" s="45"/>
      <c r="G54" s="50">
        <v>4190.4</v>
      </c>
      <c r="H54" s="45"/>
      <c r="I54" s="50">
        <v>5078</v>
      </c>
      <c r="J54" s="45"/>
      <c r="K54" s="50">
        <v>11842</v>
      </c>
      <c r="L54" s="45"/>
      <c r="M54" s="50">
        <v>14.2</v>
      </c>
      <c r="N54" s="45"/>
      <c r="O54" s="50">
        <v>1.6</v>
      </c>
      <c r="P54" s="45"/>
      <c r="Q54" s="50">
        <v>0.2</v>
      </c>
      <c r="R54" s="45"/>
      <c r="S54" s="50">
        <v>4.8</v>
      </c>
      <c r="T54" s="45"/>
    </row>
    <row r="55" spans="1:20" ht="12.75">
      <c r="A55" s="45" t="s">
        <v>120</v>
      </c>
      <c r="B55" s="45"/>
      <c r="C55" s="50">
        <v>1129.8</v>
      </c>
      <c r="D55" s="45"/>
      <c r="E55" s="50">
        <v>3486.6</v>
      </c>
      <c r="F55" s="45"/>
      <c r="G55" s="50">
        <v>4254.4</v>
      </c>
      <c r="H55" s="45"/>
      <c r="I55" s="50">
        <v>5167.8</v>
      </c>
      <c r="J55" s="45"/>
      <c r="K55" s="50">
        <v>12462.1</v>
      </c>
      <c r="L55" s="45"/>
      <c r="M55" s="50">
        <v>10.2</v>
      </c>
      <c r="N55" s="45"/>
      <c r="O55" s="50">
        <v>1.5</v>
      </c>
      <c r="P55" s="45"/>
      <c r="Q55" s="50">
        <v>1.5</v>
      </c>
      <c r="R55" s="45"/>
      <c r="S55" s="50">
        <v>5.2</v>
      </c>
      <c r="T55" s="45"/>
    </row>
    <row r="56" spans="1:20" ht="12.75">
      <c r="A56" s="45" t="s">
        <v>117</v>
      </c>
      <c r="B56" s="45"/>
      <c r="C56" s="50">
        <v>1150.7</v>
      </c>
      <c r="D56" s="45"/>
      <c r="E56" s="50">
        <v>3502.1</v>
      </c>
      <c r="F56" s="45"/>
      <c r="G56" s="50">
        <v>4327.3</v>
      </c>
      <c r="H56" s="45"/>
      <c r="I56" s="50">
        <v>5308.4</v>
      </c>
      <c r="J56" s="45"/>
      <c r="K56" s="50">
        <v>13078</v>
      </c>
      <c r="L56" s="45"/>
      <c r="M56" s="50">
        <v>1.8</v>
      </c>
      <c r="N56" s="45"/>
      <c r="O56" s="50">
        <v>0.4</v>
      </c>
      <c r="P56" s="45"/>
      <c r="Q56" s="50">
        <v>1.7</v>
      </c>
      <c r="R56" s="45"/>
      <c r="S56" s="50">
        <v>4.9</v>
      </c>
      <c r="T56" s="45"/>
    </row>
    <row r="57" spans="1:20" ht="12.75">
      <c r="A57" s="45" t="s">
        <v>118</v>
      </c>
      <c r="B57" s="45"/>
      <c r="C57" s="50">
        <v>1129</v>
      </c>
      <c r="D57" s="45"/>
      <c r="E57" s="50">
        <v>3655</v>
      </c>
      <c r="F57" s="45"/>
      <c r="G57" s="50">
        <v>4592.5</v>
      </c>
      <c r="H57" s="45"/>
      <c r="I57" s="50">
        <v>5697.6</v>
      </c>
      <c r="J57" s="45"/>
      <c r="K57" s="50">
        <v>13773.3</v>
      </c>
      <c r="L57" s="45"/>
      <c r="M57" s="50">
        <v>-1.9</v>
      </c>
      <c r="N57" s="45"/>
      <c r="O57" s="50">
        <v>4.4</v>
      </c>
      <c r="P57" s="45"/>
      <c r="Q57" s="50">
        <v>6.1</v>
      </c>
      <c r="R57" s="45"/>
      <c r="S57" s="50">
        <v>5.3</v>
      </c>
      <c r="T57" s="45"/>
    </row>
    <row r="58" spans="1:20" ht="12.75">
      <c r="A58" s="45" t="s">
        <v>13</v>
      </c>
      <c r="B58" s="45"/>
      <c r="C58" s="50">
        <v>1081.1</v>
      </c>
      <c r="D58" s="45"/>
      <c r="E58" s="50">
        <v>3821.8</v>
      </c>
      <c r="F58" s="45"/>
      <c r="G58" s="50">
        <v>4920.5</v>
      </c>
      <c r="H58" s="45"/>
      <c r="I58" s="50">
        <v>6071.7</v>
      </c>
      <c r="J58" s="45"/>
      <c r="K58" s="50">
        <v>14496.6</v>
      </c>
      <c r="L58" s="45"/>
      <c r="M58" s="50">
        <v>-4.2</v>
      </c>
      <c r="N58" s="45"/>
      <c r="O58" s="50">
        <v>4.6</v>
      </c>
      <c r="P58" s="45"/>
      <c r="Q58" s="50">
        <v>7.1</v>
      </c>
      <c r="R58" s="45"/>
      <c r="S58" s="50">
        <v>5.3</v>
      </c>
      <c r="T58" s="45"/>
    </row>
    <row r="59" spans="1:20" ht="12.75">
      <c r="A59" s="51" t="s">
        <v>14</v>
      </c>
      <c r="B59" s="45"/>
      <c r="C59" s="50">
        <v>1068.7</v>
      </c>
      <c r="D59" s="45"/>
      <c r="E59" s="50">
        <v>4019.3</v>
      </c>
      <c r="F59" s="45"/>
      <c r="G59" s="50">
        <v>5333</v>
      </c>
      <c r="H59" s="45"/>
      <c r="I59" s="44" t="s">
        <v>301</v>
      </c>
      <c r="J59" s="45"/>
      <c r="K59" s="44" t="s">
        <v>301</v>
      </c>
      <c r="L59" s="45"/>
      <c r="M59" s="50">
        <v>-1.1</v>
      </c>
      <c r="N59" s="45"/>
      <c r="O59" s="50">
        <v>5.2</v>
      </c>
      <c r="P59" s="45"/>
      <c r="Q59" s="50">
        <v>8.4</v>
      </c>
      <c r="R59" s="45"/>
      <c r="S59" s="44" t="s">
        <v>301</v>
      </c>
      <c r="T59" s="45"/>
    </row>
    <row r="60" spans="1:20" ht="12.75">
      <c r="A60" s="45" t="s">
        <v>15</v>
      </c>
      <c r="B60" s="45"/>
      <c r="C60" s="50">
        <v>1122.2</v>
      </c>
      <c r="D60" s="45"/>
      <c r="E60" s="50">
        <v>3669.9</v>
      </c>
      <c r="F60" s="45"/>
      <c r="G60" s="50">
        <v>4620.1</v>
      </c>
      <c r="H60" s="45"/>
      <c r="I60" s="50">
        <v>5720.8</v>
      </c>
      <c r="J60" s="45"/>
      <c r="K60" s="50">
        <v>13822.8</v>
      </c>
      <c r="L60" s="45"/>
      <c r="M60" s="50">
        <v>-4</v>
      </c>
      <c r="N60" s="45"/>
      <c r="O60" s="50">
        <v>4.8</v>
      </c>
      <c r="P60" s="45"/>
      <c r="Q60" s="50">
        <v>5.6</v>
      </c>
      <c r="R60" s="45"/>
      <c r="S60" s="50">
        <v>4.4</v>
      </c>
      <c r="T60" s="45"/>
    </row>
    <row r="61" spans="1:20" ht="12.75">
      <c r="A61" s="45" t="s">
        <v>211</v>
      </c>
      <c r="B61" s="45"/>
      <c r="C61" s="50">
        <v>1119.8</v>
      </c>
      <c r="D61" s="45"/>
      <c r="E61" s="50">
        <v>3685</v>
      </c>
      <c r="F61" s="45"/>
      <c r="G61" s="50">
        <v>4652.9</v>
      </c>
      <c r="H61" s="45"/>
      <c r="I61" s="50">
        <v>5739.5</v>
      </c>
      <c r="J61" s="45"/>
      <c r="K61" s="50">
        <v>13895.8</v>
      </c>
      <c r="L61" s="45"/>
      <c r="M61" s="50">
        <v>-4.2</v>
      </c>
      <c r="N61" s="45"/>
      <c r="O61" s="50">
        <v>4.5</v>
      </c>
      <c r="P61" s="45"/>
      <c r="Q61" s="50">
        <v>5.6</v>
      </c>
      <c r="R61" s="45"/>
      <c r="S61" s="50">
        <v>4.9</v>
      </c>
      <c r="T61" s="45"/>
    </row>
    <row r="62" spans="1:20" ht="12.75">
      <c r="A62" s="45" t="s">
        <v>272</v>
      </c>
      <c r="B62" s="45"/>
      <c r="C62" s="50">
        <v>1126.2</v>
      </c>
      <c r="D62" s="45"/>
      <c r="E62" s="50">
        <v>3714</v>
      </c>
      <c r="F62" s="45"/>
      <c r="G62" s="50">
        <v>4689.4</v>
      </c>
      <c r="H62" s="45"/>
      <c r="I62" s="50">
        <v>5789.7</v>
      </c>
      <c r="J62" s="45"/>
      <c r="K62" s="50">
        <v>13972</v>
      </c>
      <c r="L62" s="45"/>
      <c r="M62" s="50">
        <v>-2.7</v>
      </c>
      <c r="N62" s="45"/>
      <c r="O62" s="50">
        <v>5.2</v>
      </c>
      <c r="P62" s="45"/>
      <c r="Q62" s="50">
        <v>6.2</v>
      </c>
      <c r="R62" s="45"/>
      <c r="S62" s="50">
        <v>5.3</v>
      </c>
      <c r="T62" s="45"/>
    </row>
    <row r="63" spans="1:20" ht="12.75">
      <c r="A63" s="45" t="s">
        <v>122</v>
      </c>
      <c r="B63" s="45"/>
      <c r="C63" s="50">
        <v>1123.6</v>
      </c>
      <c r="D63" s="45"/>
      <c r="E63" s="50">
        <v>3724.5</v>
      </c>
      <c r="F63" s="45"/>
      <c r="G63" s="50">
        <v>4706.3</v>
      </c>
      <c r="H63" s="45"/>
      <c r="I63" s="50">
        <v>5826</v>
      </c>
      <c r="J63" s="45"/>
      <c r="K63" s="50">
        <v>14035.3</v>
      </c>
      <c r="L63" s="45"/>
      <c r="M63" s="50">
        <v>-2.1</v>
      </c>
      <c r="N63" s="45"/>
      <c r="O63" s="50">
        <v>5.2</v>
      </c>
      <c r="P63" s="45"/>
      <c r="Q63" s="50">
        <v>6.2</v>
      </c>
      <c r="R63" s="45"/>
      <c r="S63" s="50">
        <v>5.3</v>
      </c>
      <c r="T63" s="45"/>
    </row>
    <row r="64" spans="1:20" ht="12.75">
      <c r="A64" s="45" t="s">
        <v>76</v>
      </c>
      <c r="B64" s="45"/>
      <c r="C64" s="50">
        <v>1117.1</v>
      </c>
      <c r="D64" s="45"/>
      <c r="E64" s="50">
        <v>3725.4</v>
      </c>
      <c r="F64" s="45"/>
      <c r="G64" s="50">
        <v>4728.9</v>
      </c>
      <c r="H64" s="45"/>
      <c r="I64" s="50">
        <v>5846.5</v>
      </c>
      <c r="J64" s="45"/>
      <c r="K64" s="50">
        <v>14088.1</v>
      </c>
      <c r="L64" s="45"/>
      <c r="M64" s="50">
        <v>-2.8</v>
      </c>
      <c r="N64" s="45"/>
      <c r="O64" s="50">
        <v>4.7</v>
      </c>
      <c r="P64" s="45"/>
      <c r="Q64" s="50">
        <v>6.6</v>
      </c>
      <c r="R64" s="45"/>
      <c r="S64" s="50">
        <v>5.2</v>
      </c>
      <c r="T64" s="45"/>
    </row>
    <row r="65" spans="1:20" ht="12.75">
      <c r="A65" s="45" t="s">
        <v>270</v>
      </c>
      <c r="B65" s="45"/>
      <c r="C65" s="50">
        <v>1115.6</v>
      </c>
      <c r="D65" s="45"/>
      <c r="E65" s="50">
        <v>3741.6</v>
      </c>
      <c r="F65" s="45"/>
      <c r="G65" s="50">
        <v>4751.4</v>
      </c>
      <c r="H65" s="45"/>
      <c r="I65" s="50">
        <v>5889.6</v>
      </c>
      <c r="J65" s="45"/>
      <c r="K65" s="50">
        <v>14147.7</v>
      </c>
      <c r="L65" s="45"/>
      <c r="M65" s="50">
        <v>-2.4</v>
      </c>
      <c r="N65" s="45"/>
      <c r="O65" s="50">
        <v>4.7</v>
      </c>
      <c r="P65" s="45"/>
      <c r="Q65" s="50">
        <v>6.9</v>
      </c>
      <c r="R65" s="45"/>
      <c r="S65" s="50">
        <v>5.4</v>
      </c>
      <c r="T65" s="45"/>
    </row>
    <row r="66" spans="1:20" ht="12.75">
      <c r="A66" s="45"/>
      <c r="B66" s="45"/>
      <c r="C66" s="45"/>
      <c r="D66" s="45"/>
      <c r="E66" s="45"/>
      <c r="F66" s="45"/>
      <c r="G66" s="45"/>
      <c r="H66" s="45"/>
      <c r="I66" s="45"/>
      <c r="J66" s="45"/>
      <c r="K66" s="45"/>
      <c r="L66" s="45"/>
      <c r="M66" s="45"/>
      <c r="N66" s="45"/>
      <c r="O66" s="45"/>
      <c r="P66" s="45"/>
      <c r="Q66" s="45"/>
      <c r="R66" s="45"/>
      <c r="S66" s="45"/>
      <c r="T66" s="45"/>
    </row>
    <row r="67" spans="1:20" ht="12.75">
      <c r="A67" s="45" t="s">
        <v>271</v>
      </c>
      <c r="B67" s="45"/>
      <c r="C67" s="50">
        <v>1108.9</v>
      </c>
      <c r="D67" s="45"/>
      <c r="E67" s="50">
        <v>3749.1</v>
      </c>
      <c r="F67" s="45"/>
      <c r="G67" s="50">
        <v>4769.4</v>
      </c>
      <c r="H67" s="45"/>
      <c r="I67" s="50">
        <v>5914.2</v>
      </c>
      <c r="J67" s="45"/>
      <c r="K67" s="50">
        <v>14219.7</v>
      </c>
      <c r="L67" s="45"/>
      <c r="M67" s="50">
        <v>-2.4</v>
      </c>
      <c r="N67" s="45"/>
      <c r="O67" s="50">
        <v>4.3</v>
      </c>
      <c r="P67" s="45"/>
      <c r="Q67" s="50">
        <v>6.5</v>
      </c>
      <c r="R67" s="45"/>
      <c r="S67" s="50">
        <v>5.7</v>
      </c>
      <c r="T67" s="45"/>
    </row>
    <row r="68" spans="1:20" ht="12.75">
      <c r="A68" s="45" t="s">
        <v>147</v>
      </c>
      <c r="B68" s="45"/>
      <c r="C68" s="50">
        <v>1099.9</v>
      </c>
      <c r="D68" s="45"/>
      <c r="E68" s="50">
        <v>3759.7</v>
      </c>
      <c r="F68" s="45"/>
      <c r="G68" s="50">
        <v>4787.7</v>
      </c>
      <c r="H68" s="45"/>
      <c r="I68" s="50">
        <v>5942.1</v>
      </c>
      <c r="J68" s="45"/>
      <c r="K68" s="50">
        <v>14273.7</v>
      </c>
      <c r="L68" s="45"/>
      <c r="M68" s="50">
        <v>-3.6</v>
      </c>
      <c r="N68" s="45"/>
      <c r="O68" s="50">
        <v>4.1</v>
      </c>
      <c r="P68" s="45"/>
      <c r="Q68" s="50">
        <v>5.8</v>
      </c>
      <c r="R68" s="45"/>
      <c r="S68" s="50">
        <v>5.4</v>
      </c>
      <c r="T68" s="45"/>
    </row>
    <row r="69" spans="1:20" ht="12.75">
      <c r="A69" s="45" t="s">
        <v>18</v>
      </c>
      <c r="B69" s="45"/>
      <c r="C69" s="50">
        <v>1093.3</v>
      </c>
      <c r="D69" s="45"/>
      <c r="E69" s="50">
        <v>3769.7</v>
      </c>
      <c r="F69" s="45"/>
      <c r="G69" s="50">
        <v>4816.5</v>
      </c>
      <c r="H69" s="45"/>
      <c r="I69" s="50">
        <v>5981.5</v>
      </c>
      <c r="J69" s="45"/>
      <c r="K69" s="50">
        <v>14322.1</v>
      </c>
      <c r="L69" s="45"/>
      <c r="M69" s="50">
        <v>-5.8</v>
      </c>
      <c r="N69" s="45"/>
      <c r="O69" s="50">
        <v>3</v>
      </c>
      <c r="P69" s="45"/>
      <c r="Q69" s="50">
        <v>5.4</v>
      </c>
      <c r="R69" s="45"/>
      <c r="S69" s="50">
        <v>5</v>
      </c>
      <c r="T69" s="45"/>
    </row>
    <row r="70" spans="1:20" ht="12.75">
      <c r="A70" s="45" t="s">
        <v>19</v>
      </c>
      <c r="B70" s="45"/>
      <c r="C70" s="50">
        <v>1080.3</v>
      </c>
      <c r="D70" s="45"/>
      <c r="E70" s="50">
        <v>3780.1</v>
      </c>
      <c r="F70" s="45"/>
      <c r="G70" s="50">
        <v>4850.2</v>
      </c>
      <c r="H70" s="45"/>
      <c r="I70" s="50">
        <v>6005.7</v>
      </c>
      <c r="J70" s="45"/>
      <c r="K70" s="50">
        <v>14383.7</v>
      </c>
      <c r="L70" s="45"/>
      <c r="M70" s="50">
        <v>-7.7</v>
      </c>
      <c r="N70" s="45"/>
      <c r="O70" s="50">
        <v>3</v>
      </c>
      <c r="P70" s="45"/>
      <c r="Q70" s="50">
        <v>6.1</v>
      </c>
      <c r="R70" s="45"/>
      <c r="S70" s="50">
        <v>5</v>
      </c>
      <c r="T70" s="45"/>
    </row>
    <row r="71" spans="1:20" ht="12.75">
      <c r="A71" s="45" t="s">
        <v>20</v>
      </c>
      <c r="B71" s="45"/>
      <c r="C71" s="50">
        <v>1080.1</v>
      </c>
      <c r="D71" s="45"/>
      <c r="E71" s="50">
        <v>3799.8</v>
      </c>
      <c r="F71" s="45"/>
      <c r="G71" s="50">
        <v>4877.6</v>
      </c>
      <c r="H71" s="45"/>
      <c r="I71" s="50">
        <v>6040</v>
      </c>
      <c r="J71" s="45"/>
      <c r="K71" s="50">
        <v>14446.6</v>
      </c>
      <c r="L71" s="45"/>
      <c r="M71" s="50">
        <v>-6.6</v>
      </c>
      <c r="N71" s="45"/>
      <c r="O71" s="50">
        <v>4</v>
      </c>
      <c r="P71" s="45"/>
      <c r="Q71" s="50">
        <v>6.3</v>
      </c>
      <c r="R71" s="45"/>
      <c r="S71" s="50">
        <v>5.1</v>
      </c>
      <c r="T71" s="45"/>
    </row>
    <row r="72" spans="1:20" ht="12.75">
      <c r="A72" s="45" t="s">
        <v>21</v>
      </c>
      <c r="B72" s="45"/>
      <c r="C72" s="50">
        <v>1081.1</v>
      </c>
      <c r="D72" s="45"/>
      <c r="E72" s="50">
        <v>3821.8</v>
      </c>
      <c r="F72" s="45"/>
      <c r="G72" s="50">
        <v>4920.5</v>
      </c>
      <c r="H72" s="45"/>
      <c r="I72" s="50">
        <v>6071.7</v>
      </c>
      <c r="J72" s="45"/>
      <c r="K72" s="50">
        <v>14496.6</v>
      </c>
      <c r="L72" s="45"/>
      <c r="M72" s="50">
        <v>-6.2</v>
      </c>
      <c r="N72" s="45"/>
      <c r="O72" s="50">
        <v>4.3</v>
      </c>
      <c r="P72" s="45"/>
      <c r="Q72" s="50">
        <v>7.1</v>
      </c>
      <c r="R72" s="45"/>
      <c r="S72" s="50">
        <v>4.9</v>
      </c>
      <c r="T72" s="45"/>
    </row>
    <row r="73" spans="1:20" ht="12.75">
      <c r="A73" s="45"/>
      <c r="B73" s="45"/>
      <c r="C73" s="45"/>
      <c r="D73" s="45"/>
      <c r="E73" s="45"/>
      <c r="F73" s="45"/>
      <c r="G73" s="45"/>
      <c r="H73" s="45"/>
      <c r="I73" s="45"/>
      <c r="J73" s="45"/>
      <c r="K73" s="45"/>
      <c r="L73" s="45"/>
      <c r="M73" s="45"/>
      <c r="N73" s="45"/>
      <c r="O73" s="45"/>
      <c r="P73" s="45"/>
      <c r="Q73" s="45"/>
      <c r="R73" s="45"/>
      <c r="S73" s="45"/>
      <c r="T73" s="45"/>
    </row>
    <row r="74" spans="1:20" ht="12.75">
      <c r="A74" s="45" t="s">
        <v>154</v>
      </c>
      <c r="B74" s="45"/>
      <c r="C74" s="50">
        <v>1079.7</v>
      </c>
      <c r="D74" s="45"/>
      <c r="E74" s="50">
        <v>3836.9</v>
      </c>
      <c r="F74" s="45"/>
      <c r="G74" s="50">
        <v>4943.7</v>
      </c>
      <c r="H74" s="45"/>
      <c r="I74" s="50">
        <v>6087.5</v>
      </c>
      <c r="J74" s="45"/>
      <c r="K74" s="50">
        <v>14538.1</v>
      </c>
      <c r="L74" s="45"/>
      <c r="M74" s="50">
        <v>-5.3</v>
      </c>
      <c r="N74" s="45"/>
      <c r="O74" s="50">
        <v>4.7</v>
      </c>
      <c r="P74" s="45"/>
      <c r="Q74" s="50">
        <v>7.3</v>
      </c>
      <c r="R74" s="45"/>
      <c r="S74" s="50">
        <v>4.5</v>
      </c>
      <c r="T74" s="45"/>
    </row>
    <row r="75" spans="1:20" ht="12.75">
      <c r="A75" s="45" t="s">
        <v>211</v>
      </c>
      <c r="B75" s="45"/>
      <c r="C75" s="50">
        <v>1080.7</v>
      </c>
      <c r="D75" s="45"/>
      <c r="E75" s="50">
        <v>3852.3</v>
      </c>
      <c r="F75" s="45"/>
      <c r="G75" s="50">
        <v>4984.3</v>
      </c>
      <c r="H75" s="45"/>
      <c r="I75" s="50">
        <v>6138.7</v>
      </c>
      <c r="J75" s="45"/>
      <c r="K75" s="50">
        <v>14595.8</v>
      </c>
      <c r="L75" s="45"/>
      <c r="M75" s="50">
        <v>-3.5</v>
      </c>
      <c r="N75" s="45"/>
      <c r="O75" s="50">
        <v>4.9</v>
      </c>
      <c r="P75" s="45"/>
      <c r="Q75" s="50">
        <v>8.2</v>
      </c>
      <c r="R75" s="45"/>
      <c r="S75" s="50">
        <v>4.5</v>
      </c>
      <c r="T75" s="45"/>
    </row>
    <row r="76" spans="1:20" ht="12.75">
      <c r="A76" s="45" t="s">
        <v>272</v>
      </c>
      <c r="B76" s="45"/>
      <c r="C76" s="50">
        <v>1075.4</v>
      </c>
      <c r="D76" s="45"/>
      <c r="E76" s="50">
        <v>3867.9</v>
      </c>
      <c r="F76" s="45"/>
      <c r="G76" s="50">
        <v>5019</v>
      </c>
      <c r="H76" s="45"/>
      <c r="I76" s="50">
        <v>6186.5</v>
      </c>
      <c r="J76" s="45"/>
      <c r="K76" s="50">
        <v>14657.5</v>
      </c>
      <c r="L76" s="45"/>
      <c r="M76" s="50">
        <v>-3.3</v>
      </c>
      <c r="N76" s="45"/>
      <c r="O76" s="50">
        <v>5.2</v>
      </c>
      <c r="P76" s="45"/>
      <c r="Q76" s="50">
        <v>8.4</v>
      </c>
      <c r="R76" s="45"/>
      <c r="S76" s="50">
        <v>4.7</v>
      </c>
      <c r="T76" s="45"/>
    </row>
    <row r="77" spans="1:20" ht="12.75">
      <c r="A77" s="45" t="s">
        <v>122</v>
      </c>
      <c r="B77" s="45"/>
      <c r="C77" s="50">
        <v>1065.3</v>
      </c>
      <c r="D77" s="45"/>
      <c r="E77" s="50">
        <v>3885.7</v>
      </c>
      <c r="F77" s="45"/>
      <c r="G77" s="50">
        <v>5058.4</v>
      </c>
      <c r="H77" s="45"/>
      <c r="I77" s="50">
        <v>6243.7</v>
      </c>
      <c r="J77" s="45"/>
      <c r="K77" s="50">
        <v>14728.7</v>
      </c>
      <c r="L77" s="45"/>
      <c r="M77" s="50">
        <v>-2.8</v>
      </c>
      <c r="N77" s="45"/>
      <c r="O77" s="50">
        <v>5.6</v>
      </c>
      <c r="P77" s="45"/>
      <c r="Q77" s="50">
        <v>8.6</v>
      </c>
      <c r="R77" s="45"/>
      <c r="S77" s="50">
        <v>4.8</v>
      </c>
      <c r="T77" s="45"/>
    </row>
    <row r="78" spans="1:20" ht="12.75">
      <c r="A78" s="45" t="s">
        <v>76</v>
      </c>
      <c r="B78" s="45"/>
      <c r="C78" s="50">
        <v>1062.8</v>
      </c>
      <c r="D78" s="45"/>
      <c r="E78" s="50">
        <v>3883.3</v>
      </c>
      <c r="F78" s="45"/>
      <c r="G78" s="50">
        <v>5063</v>
      </c>
      <c r="H78" s="45"/>
      <c r="I78" s="50">
        <v>6263.3</v>
      </c>
      <c r="J78" s="45"/>
      <c r="K78" s="50">
        <v>14775.7</v>
      </c>
      <c r="L78" s="45"/>
      <c r="M78" s="50">
        <v>-3.2</v>
      </c>
      <c r="N78" s="45"/>
      <c r="O78" s="50">
        <v>4.4</v>
      </c>
      <c r="P78" s="45"/>
      <c r="Q78" s="50">
        <v>7.6</v>
      </c>
      <c r="R78" s="45"/>
      <c r="S78" s="50">
        <v>4.6</v>
      </c>
      <c r="T78" s="45"/>
    </row>
    <row r="79" spans="1:20" ht="12.75">
      <c r="A79" s="45" t="s">
        <v>270</v>
      </c>
      <c r="B79" s="45"/>
      <c r="C79" s="50">
        <v>1063.1</v>
      </c>
      <c r="D79" s="45"/>
      <c r="E79" s="50">
        <v>3896.8</v>
      </c>
      <c r="F79" s="45"/>
      <c r="G79" s="50">
        <v>5080.9</v>
      </c>
      <c r="H79" s="45"/>
      <c r="I79" s="50">
        <v>6287.5</v>
      </c>
      <c r="J79" s="45"/>
      <c r="K79" s="50">
        <v>14805.5</v>
      </c>
      <c r="L79" s="45"/>
      <c r="M79" s="50">
        <v>-3.3</v>
      </c>
      <c r="N79" s="45"/>
      <c r="O79" s="50">
        <v>3.9</v>
      </c>
      <c r="P79" s="45"/>
      <c r="Q79" s="50">
        <v>6.5</v>
      </c>
      <c r="R79" s="45"/>
      <c r="S79" s="50">
        <v>4.3</v>
      </c>
      <c r="T79" s="45"/>
    </row>
    <row r="80" spans="1:20" ht="12.75">
      <c r="A80" s="45"/>
      <c r="B80" s="45"/>
      <c r="C80" s="45"/>
      <c r="D80" s="45"/>
      <c r="E80" s="45"/>
      <c r="F80" s="45"/>
      <c r="G80" s="45"/>
      <c r="H80" s="45"/>
      <c r="I80" s="45"/>
      <c r="J80" s="45"/>
      <c r="K80" s="45"/>
      <c r="L80" s="45"/>
      <c r="M80" s="45"/>
      <c r="N80" s="45"/>
      <c r="O80" s="45"/>
      <c r="P80" s="45"/>
      <c r="Q80" s="45"/>
      <c r="R80" s="45"/>
      <c r="S80" s="45"/>
      <c r="T80" s="45"/>
    </row>
    <row r="81" spans="1:20" ht="12.75">
      <c r="A81" s="45" t="s">
        <v>271</v>
      </c>
      <c r="B81" s="45"/>
      <c r="C81" s="50">
        <v>1062.1</v>
      </c>
      <c r="D81" s="45"/>
      <c r="E81" s="50">
        <v>3907.1</v>
      </c>
      <c r="F81" s="45"/>
      <c r="G81" s="50">
        <v>5121.2</v>
      </c>
      <c r="H81" s="45"/>
      <c r="I81" s="50">
        <v>6318.8</v>
      </c>
      <c r="J81" s="45"/>
      <c r="K81" s="50">
        <v>14860.6</v>
      </c>
      <c r="L81" s="45"/>
      <c r="M81" s="50">
        <v>-3.3</v>
      </c>
      <c r="N81" s="45"/>
      <c r="O81" s="50">
        <v>3.7</v>
      </c>
      <c r="P81" s="45"/>
      <c r="Q81" s="50">
        <v>7.2</v>
      </c>
      <c r="R81" s="45"/>
      <c r="S81" s="50">
        <v>4.4</v>
      </c>
      <c r="T81" s="45"/>
    </row>
    <row r="82" spans="1:20" ht="12.75">
      <c r="A82" s="45" t="s">
        <v>147</v>
      </c>
      <c r="B82" s="45"/>
      <c r="C82" s="50">
        <v>1069.6</v>
      </c>
      <c r="D82" s="45"/>
      <c r="E82" s="50">
        <v>3941.3</v>
      </c>
      <c r="F82" s="45"/>
      <c r="G82" s="50">
        <v>5168.2</v>
      </c>
      <c r="H82" s="45"/>
      <c r="I82" s="50">
        <v>6380.1</v>
      </c>
      <c r="J82" s="45"/>
      <c r="K82" s="52">
        <v>149178</v>
      </c>
      <c r="L82" s="45"/>
      <c r="M82" s="50">
        <v>-2.1</v>
      </c>
      <c r="N82" s="45"/>
      <c r="O82" s="50">
        <v>4.6</v>
      </c>
      <c r="P82" s="45"/>
      <c r="Q82" s="50">
        <v>7.4</v>
      </c>
      <c r="R82" s="45"/>
      <c r="S82" s="50">
        <v>4.4</v>
      </c>
      <c r="T82" s="45"/>
    </row>
    <row r="83" spans="1:20" ht="12.75">
      <c r="A83" s="45" t="s">
        <v>18</v>
      </c>
      <c r="B83" s="45"/>
      <c r="C83" s="50">
        <v>1060.8</v>
      </c>
      <c r="D83" s="45"/>
      <c r="E83" s="50">
        <v>3959.8</v>
      </c>
      <c r="F83" s="45"/>
      <c r="G83" s="50">
        <v>5204.9</v>
      </c>
      <c r="H83" s="45"/>
      <c r="I83" s="50">
        <v>6421.2</v>
      </c>
      <c r="J83" s="45"/>
      <c r="K83" s="50">
        <v>14975.9</v>
      </c>
      <c r="L83" s="45"/>
      <c r="M83" s="50">
        <v>-2.7</v>
      </c>
      <c r="N83" s="45"/>
      <c r="O83" s="50">
        <v>4.8</v>
      </c>
      <c r="P83" s="45"/>
      <c r="Q83" s="50">
        <v>7.4</v>
      </c>
      <c r="R83" s="45"/>
      <c r="S83" s="50">
        <v>4.3</v>
      </c>
      <c r="T83" s="45"/>
    </row>
    <row r="84" spans="1:20" ht="12.75">
      <c r="A84" s="45" t="s">
        <v>19</v>
      </c>
      <c r="B84" s="45"/>
      <c r="C84" s="50">
        <v>1057.4</v>
      </c>
      <c r="D84" s="45"/>
      <c r="E84" s="50">
        <v>3974.9</v>
      </c>
      <c r="F84" s="45"/>
      <c r="G84" s="50">
        <v>5237.1</v>
      </c>
      <c r="H84" s="45"/>
      <c r="I84" s="50">
        <v>6444.7</v>
      </c>
      <c r="J84" s="45"/>
      <c r="K84" s="50">
        <v>15042.5</v>
      </c>
      <c r="L84" s="45"/>
      <c r="M84" s="50">
        <v>-1.5</v>
      </c>
      <c r="N84" s="45"/>
      <c r="O84" s="50">
        <v>4.6</v>
      </c>
      <c r="P84" s="45"/>
      <c r="Q84" s="50">
        <v>7.1</v>
      </c>
      <c r="R84" s="45"/>
      <c r="S84" s="50">
        <v>4.3</v>
      </c>
      <c r="T84" s="45"/>
    </row>
    <row r="85" spans="1:20" ht="12.75">
      <c r="A85" s="45" t="s">
        <v>20</v>
      </c>
      <c r="B85" s="45"/>
      <c r="C85" s="50">
        <v>1064</v>
      </c>
      <c r="D85" s="45"/>
      <c r="E85" s="50">
        <v>3997.8</v>
      </c>
      <c r="F85" s="45"/>
      <c r="G85" s="50">
        <v>5285</v>
      </c>
      <c r="H85" s="45"/>
      <c r="I85" s="50">
        <v>6507.5</v>
      </c>
      <c r="J85" s="45"/>
      <c r="K85" s="50">
        <v>15107.9</v>
      </c>
      <c r="L85" s="45"/>
      <c r="M85" s="50">
        <v>0.2</v>
      </c>
      <c r="N85" s="45"/>
      <c r="O85" s="50">
        <v>5.9</v>
      </c>
      <c r="P85" s="45"/>
      <c r="Q85" s="50">
        <v>8.8</v>
      </c>
      <c r="R85" s="45"/>
      <c r="S85" s="50">
        <v>4.5</v>
      </c>
      <c r="T85" s="45"/>
    </row>
    <row r="86" spans="1:20" ht="12.75">
      <c r="A86" s="51" t="s">
        <v>302</v>
      </c>
      <c r="B86" s="45"/>
      <c r="C86" s="50">
        <v>1068.7</v>
      </c>
      <c r="D86" s="45"/>
      <c r="E86" s="50">
        <v>4019.3</v>
      </c>
      <c r="F86" s="45"/>
      <c r="G86" s="50">
        <v>5333</v>
      </c>
      <c r="H86" s="45"/>
      <c r="I86" s="44" t="s">
        <v>301</v>
      </c>
      <c r="J86" s="45"/>
      <c r="K86" s="44" t="s">
        <v>301</v>
      </c>
      <c r="L86" s="45"/>
      <c r="M86" s="50">
        <v>1.1</v>
      </c>
      <c r="N86" s="45"/>
      <c r="O86" s="50">
        <v>6.3</v>
      </c>
      <c r="P86" s="45"/>
      <c r="Q86" s="50">
        <v>9.9</v>
      </c>
      <c r="R86" s="45"/>
      <c r="S86" s="44" t="s">
        <v>301</v>
      </c>
      <c r="T86" s="45"/>
    </row>
    <row r="87" spans="1:20" ht="12.75">
      <c r="A87" s="44" t="s">
        <v>144</v>
      </c>
      <c r="B87" s="44" t="s">
        <v>144</v>
      </c>
      <c r="C87" s="44" t="s">
        <v>144</v>
      </c>
      <c r="D87" s="44" t="s">
        <v>144</v>
      </c>
      <c r="E87" s="44" t="s">
        <v>144</v>
      </c>
      <c r="F87" s="44" t="s">
        <v>144</v>
      </c>
      <c r="G87" s="44" t="s">
        <v>144</v>
      </c>
      <c r="H87" s="44" t="s">
        <v>144</v>
      </c>
      <c r="I87" s="44" t="s">
        <v>144</v>
      </c>
      <c r="J87" s="44" t="s">
        <v>144</v>
      </c>
      <c r="K87" s="44" t="s">
        <v>144</v>
      </c>
      <c r="L87" s="44" t="s">
        <v>144</v>
      </c>
      <c r="M87" s="44" t="s">
        <v>144</v>
      </c>
      <c r="N87" s="44" t="s">
        <v>144</v>
      </c>
      <c r="O87" s="44" t="s">
        <v>144</v>
      </c>
      <c r="P87" s="44" t="s">
        <v>144</v>
      </c>
      <c r="Q87" s="44" t="s">
        <v>144</v>
      </c>
      <c r="R87" s="44" t="s">
        <v>144</v>
      </c>
      <c r="S87" s="44" t="s">
        <v>144</v>
      </c>
      <c r="T87" s="44" t="s">
        <v>144</v>
      </c>
    </row>
    <row r="88" spans="1:20" ht="12.75">
      <c r="A88" s="45" t="s">
        <v>168</v>
      </c>
      <c r="B88" s="45"/>
      <c r="C88" s="45"/>
      <c r="D88" s="45"/>
      <c r="E88" s="45"/>
      <c r="F88" s="45"/>
      <c r="G88" s="45"/>
      <c r="H88" s="45"/>
      <c r="I88" s="45"/>
      <c r="J88" s="45"/>
      <c r="K88" s="45"/>
      <c r="L88" s="45"/>
      <c r="M88" s="45"/>
      <c r="N88" s="45"/>
      <c r="O88" s="45"/>
      <c r="P88" s="45"/>
      <c r="Q88" s="45"/>
      <c r="R88" s="45"/>
      <c r="S88" s="45"/>
      <c r="T88" s="45"/>
    </row>
    <row r="89" spans="1:20" ht="12.75">
      <c r="A89" s="45" t="s">
        <v>169</v>
      </c>
      <c r="B89" s="45"/>
      <c r="C89" s="45"/>
      <c r="D89" s="45"/>
      <c r="E89" s="45"/>
      <c r="F89" s="45"/>
      <c r="G89" s="45"/>
      <c r="H89" s="45"/>
      <c r="I89" s="45"/>
      <c r="J89" s="45"/>
      <c r="K89" s="45"/>
      <c r="L89" s="45"/>
      <c r="M89" s="45"/>
      <c r="N89" s="45"/>
      <c r="O89" s="45"/>
      <c r="P89" s="45"/>
      <c r="Q89" s="45"/>
      <c r="R89" s="45"/>
      <c r="S89" s="45"/>
      <c r="T89" s="45"/>
    </row>
    <row r="90" spans="1:20" ht="12.75">
      <c r="A90" s="45" t="s">
        <v>170</v>
      </c>
      <c r="B90" s="45"/>
      <c r="C90" s="45"/>
      <c r="D90" s="45"/>
      <c r="E90" s="45"/>
      <c r="F90" s="45"/>
      <c r="G90" s="45"/>
      <c r="H90" s="45"/>
      <c r="I90" s="45"/>
      <c r="J90" s="45"/>
      <c r="K90" s="45"/>
      <c r="L90" s="45"/>
      <c r="M90" s="45"/>
      <c r="N90" s="45"/>
      <c r="O90" s="45"/>
      <c r="P90" s="45"/>
      <c r="Q90" s="45"/>
      <c r="R90" s="45"/>
      <c r="S90" s="45"/>
      <c r="T90" s="45"/>
    </row>
    <row r="91" spans="1:20" ht="12.75">
      <c r="A91" s="45" t="s">
        <v>171</v>
      </c>
      <c r="B91" s="45"/>
      <c r="C91" s="45"/>
      <c r="D91" s="45"/>
      <c r="E91" s="45"/>
      <c r="F91" s="45"/>
      <c r="G91" s="45"/>
      <c r="H91" s="45"/>
      <c r="I91" s="45"/>
      <c r="J91" s="45"/>
      <c r="K91" s="45"/>
      <c r="L91" s="45"/>
      <c r="M91" s="45"/>
      <c r="N91" s="45"/>
      <c r="O91" s="45"/>
      <c r="P91" s="45"/>
      <c r="Q91" s="45"/>
      <c r="R91" s="45"/>
      <c r="S91" s="45"/>
      <c r="T91" s="45"/>
    </row>
    <row r="92" spans="1:20" ht="12.75">
      <c r="A92" s="45" t="s">
        <v>172</v>
      </c>
      <c r="B92" s="45"/>
      <c r="C92" s="45"/>
      <c r="D92" s="45"/>
      <c r="E92" s="45"/>
      <c r="F92" s="45"/>
      <c r="G92" s="45"/>
      <c r="H92" s="45"/>
      <c r="I92" s="45"/>
      <c r="J92" s="45"/>
      <c r="K92" s="45"/>
      <c r="L92" s="45"/>
      <c r="M92" s="45"/>
      <c r="N92" s="45"/>
      <c r="O92" s="45"/>
      <c r="P92" s="45"/>
      <c r="Q92" s="45"/>
      <c r="R92" s="45"/>
      <c r="S92" s="45"/>
      <c r="T92" s="45"/>
    </row>
  </sheetData>
  <printOptions/>
  <pageMargins left="0.75" right="0.75" top="1" bottom="1" header="0.5" footer="0.5"/>
  <pageSetup horizontalDpi="600" verticalDpi="600" orientation="landscape" scale="80"/>
</worksheet>
</file>

<file path=xl/worksheets/sheet2.xml><?xml version="1.0" encoding="utf-8"?>
<worksheet xmlns="http://schemas.openxmlformats.org/spreadsheetml/2006/main" xmlns:r="http://schemas.openxmlformats.org/officeDocument/2006/relationships">
  <sheetPr codeName="Sheet31"/>
  <dimension ref="A1:AA529"/>
  <sheetViews>
    <sheetView showGridLines="0" workbookViewId="0" topLeftCell="A1">
      <selection activeCell="B2" sqref="B2"/>
    </sheetView>
  </sheetViews>
  <sheetFormatPr defaultColWidth="9.140625" defaultRowHeight="12.75"/>
  <cols>
    <col min="1" max="1" width="9.140625" style="2" customWidth="1"/>
    <col min="2" max="6" width="11.421875" style="0" customWidth="1"/>
    <col min="7" max="7" width="9.140625" style="2" customWidth="1"/>
    <col min="8" max="16" width="11.421875" style="0" customWidth="1"/>
    <col min="17" max="17" width="13.7109375" style="0" customWidth="1"/>
    <col min="18" max="16384" width="11.421875" style="0" customWidth="1"/>
  </cols>
  <sheetData>
    <row r="1" ht="15.75" customHeight="1">
      <c r="A1" s="1" t="s">
        <v>319</v>
      </c>
    </row>
    <row r="2" spans="1:7" ht="15.75" customHeight="1">
      <c r="A2" s="62" t="s">
        <v>243</v>
      </c>
      <c r="G2" s="62" t="s">
        <v>244</v>
      </c>
    </row>
    <row r="3" spans="1:27" ht="15.75" customHeight="1">
      <c r="A3" s="62">
        <v>510</v>
      </c>
      <c r="G3" s="62">
        <v>690</v>
      </c>
      <c r="AA3">
        <v>0</v>
      </c>
    </row>
    <row r="4" spans="1:27" ht="15.75" customHeight="1">
      <c r="A4" s="62">
        <v>470</v>
      </c>
      <c r="B4" s="79" t="s">
        <v>245</v>
      </c>
      <c r="C4" s="78">
        <f>AVERAGE(A3:A529)</f>
        <v>511.74573055028463</v>
      </c>
      <c r="G4" s="62">
        <v>630</v>
      </c>
      <c r="H4" s="63" t="s">
        <v>245</v>
      </c>
      <c r="I4" s="78">
        <f>AVERAGE(G3:G529)</f>
        <v>595.0094876660341</v>
      </c>
      <c r="AA4">
        <v>0</v>
      </c>
    </row>
    <row r="5" spans="1:27" ht="15.75" customHeight="1">
      <c r="A5" s="62">
        <v>470</v>
      </c>
      <c r="B5" s="79" t="s">
        <v>246</v>
      </c>
      <c r="C5" s="78">
        <f>STDEVP(A3:A529)</f>
        <v>89.04078684938996</v>
      </c>
      <c r="G5" s="62">
        <v>560</v>
      </c>
      <c r="H5" s="63" t="s">
        <v>246</v>
      </c>
      <c r="I5" s="78">
        <f>STDEVP(G3:G529)</f>
        <v>87.06880692639427</v>
      </c>
      <c r="AA5">
        <v>0</v>
      </c>
    </row>
    <row r="6" spans="1:27" ht="15.75" customHeight="1">
      <c r="A6" s="62">
        <v>440</v>
      </c>
      <c r="G6" s="62">
        <v>710</v>
      </c>
      <c r="AA6">
        <v>0</v>
      </c>
    </row>
    <row r="7" spans="1:27" ht="15.75" customHeight="1">
      <c r="A7" s="62">
        <v>660</v>
      </c>
      <c r="B7" t="s">
        <v>247</v>
      </c>
      <c r="G7" s="62">
        <v>730</v>
      </c>
      <c r="H7" t="s">
        <v>247</v>
      </c>
      <c r="AA7">
        <v>0</v>
      </c>
    </row>
    <row r="8" spans="1:27" ht="15.75" customHeight="1">
      <c r="A8" s="62">
        <v>600</v>
      </c>
      <c r="B8" t="s">
        <v>318</v>
      </c>
      <c r="G8" s="62">
        <v>650</v>
      </c>
      <c r="H8" t="s">
        <v>318</v>
      </c>
      <c r="AA8">
        <v>0</v>
      </c>
    </row>
    <row r="9" spans="1:27" ht="15.75" customHeight="1">
      <c r="A9" s="62">
        <v>450</v>
      </c>
      <c r="B9" t="s">
        <v>248</v>
      </c>
      <c r="G9" s="62">
        <v>510</v>
      </c>
      <c r="H9" t="s">
        <v>248</v>
      </c>
      <c r="AA9">
        <v>0</v>
      </c>
    </row>
    <row r="10" spans="1:27" ht="15.75" customHeight="1">
      <c r="A10" s="62">
        <v>500</v>
      </c>
      <c r="G10" s="62">
        <v>420</v>
      </c>
      <c r="AA10">
        <v>0</v>
      </c>
    </row>
    <row r="11" spans="1:27" ht="15.75" customHeight="1">
      <c r="A11" s="62">
        <v>580</v>
      </c>
      <c r="G11" s="62">
        <v>610</v>
      </c>
      <c r="AA11">
        <v>0</v>
      </c>
    </row>
    <row r="12" spans="1:27" ht="15.75" customHeight="1">
      <c r="A12" s="62">
        <v>400</v>
      </c>
      <c r="G12" s="62">
        <v>500</v>
      </c>
      <c r="AA12">
        <v>0</v>
      </c>
    </row>
    <row r="13" spans="1:27" ht="15.75" customHeight="1">
      <c r="A13" s="62">
        <v>490</v>
      </c>
      <c r="G13" s="62">
        <v>650</v>
      </c>
      <c r="AA13">
        <v>0</v>
      </c>
    </row>
    <row r="14" spans="1:27" ht="15.75" customHeight="1">
      <c r="A14" s="62">
        <v>490</v>
      </c>
      <c r="G14" s="62">
        <v>570</v>
      </c>
      <c r="AA14">
        <v>0</v>
      </c>
    </row>
    <row r="15" spans="1:27" ht="15.75" customHeight="1">
      <c r="A15" s="62">
        <v>340</v>
      </c>
      <c r="G15" s="62">
        <v>460</v>
      </c>
      <c r="AA15">
        <v>0</v>
      </c>
    </row>
    <row r="16" spans="1:27" ht="15.75" customHeight="1">
      <c r="A16" s="62">
        <v>320</v>
      </c>
      <c r="G16" s="62">
        <v>380</v>
      </c>
      <c r="AA16">
        <v>0</v>
      </c>
    </row>
    <row r="17" spans="1:27" ht="15.75" customHeight="1">
      <c r="A17" s="62">
        <v>560</v>
      </c>
      <c r="G17" s="62">
        <v>550</v>
      </c>
      <c r="AA17">
        <v>0</v>
      </c>
    </row>
    <row r="18" spans="1:27" ht="15.75" customHeight="1">
      <c r="A18" s="62">
        <v>400</v>
      </c>
      <c r="G18" s="62">
        <v>470</v>
      </c>
      <c r="AA18">
        <v>0</v>
      </c>
    </row>
    <row r="19" spans="1:27" ht="15.75" customHeight="1">
      <c r="A19" s="62">
        <v>450</v>
      </c>
      <c r="G19" s="62">
        <v>610</v>
      </c>
      <c r="AA19">
        <v>0</v>
      </c>
    </row>
    <row r="20" spans="1:27" ht="15.75" customHeight="1">
      <c r="A20" s="62">
        <v>510</v>
      </c>
      <c r="G20" s="62">
        <v>710</v>
      </c>
      <c r="AA20">
        <v>0</v>
      </c>
    </row>
    <row r="21" spans="1:27" ht="15.75" customHeight="1">
      <c r="A21" s="62">
        <v>730</v>
      </c>
      <c r="G21" s="62">
        <v>680</v>
      </c>
      <c r="AA21">
        <v>0</v>
      </c>
    </row>
    <row r="22" spans="1:27" ht="15.75" customHeight="1">
      <c r="A22" s="62">
        <v>510</v>
      </c>
      <c r="G22" s="62">
        <v>560</v>
      </c>
      <c r="AA22">
        <v>0</v>
      </c>
    </row>
    <row r="23" spans="1:27" ht="15.75" customHeight="1">
      <c r="A23" s="62">
        <v>570</v>
      </c>
      <c r="G23" s="62">
        <v>690</v>
      </c>
      <c r="AA23">
        <v>0</v>
      </c>
    </row>
    <row r="24" spans="1:27" ht="15.75" customHeight="1">
      <c r="A24" s="62">
        <v>690</v>
      </c>
      <c r="G24" s="62">
        <v>770</v>
      </c>
      <c r="AA24">
        <v>0</v>
      </c>
    </row>
    <row r="25" spans="1:27" ht="15.75" customHeight="1">
      <c r="A25" s="62">
        <v>510</v>
      </c>
      <c r="G25" s="62">
        <v>620</v>
      </c>
      <c r="AA25">
        <v>0</v>
      </c>
    </row>
    <row r="26" spans="1:27" ht="15.75" customHeight="1">
      <c r="A26" s="62">
        <v>480</v>
      </c>
      <c r="G26" s="62">
        <v>560</v>
      </c>
      <c r="AA26">
        <v>0</v>
      </c>
    </row>
    <row r="27" spans="1:27" ht="15.75" customHeight="1">
      <c r="A27" s="62">
        <v>590</v>
      </c>
      <c r="G27" s="62">
        <v>660</v>
      </c>
      <c r="AA27">
        <v>0</v>
      </c>
    </row>
    <row r="28" spans="1:27" ht="15.75" customHeight="1">
      <c r="A28" s="62">
        <v>500</v>
      </c>
      <c r="G28" s="62">
        <v>650</v>
      </c>
      <c r="AA28">
        <v>0</v>
      </c>
    </row>
    <row r="29" spans="1:27" ht="15.75" customHeight="1">
      <c r="A29" s="62">
        <v>660</v>
      </c>
      <c r="G29" s="62">
        <v>660</v>
      </c>
      <c r="AA29">
        <v>0</v>
      </c>
    </row>
    <row r="30" spans="1:27" ht="15.75" customHeight="1">
      <c r="A30" s="62">
        <v>360</v>
      </c>
      <c r="G30" s="62">
        <v>460</v>
      </c>
      <c r="AA30">
        <v>0</v>
      </c>
    </row>
    <row r="31" spans="1:27" ht="15.75" customHeight="1">
      <c r="A31" s="62">
        <v>470</v>
      </c>
      <c r="G31" s="62">
        <v>640</v>
      </c>
      <c r="AA31">
        <v>0</v>
      </c>
    </row>
    <row r="32" spans="1:27" ht="15.75" customHeight="1">
      <c r="A32" s="62">
        <v>540</v>
      </c>
      <c r="G32" s="62">
        <v>560</v>
      </c>
      <c r="AA32">
        <v>0</v>
      </c>
    </row>
    <row r="33" spans="1:27" ht="15.75" customHeight="1">
      <c r="A33" s="62">
        <v>560</v>
      </c>
      <c r="G33" s="62">
        <v>640</v>
      </c>
      <c r="L33" t="s">
        <v>352</v>
      </c>
      <c r="AA33">
        <v>0</v>
      </c>
    </row>
    <row r="34" spans="1:27" ht="15.75" customHeight="1">
      <c r="A34" s="62">
        <v>440</v>
      </c>
      <c r="G34" s="62">
        <v>480</v>
      </c>
      <c r="AA34">
        <v>0</v>
      </c>
    </row>
    <row r="35" spans="1:27" ht="15.75" customHeight="1">
      <c r="A35" s="62">
        <v>620</v>
      </c>
      <c r="G35" s="62">
        <v>610</v>
      </c>
      <c r="AA35">
        <v>0</v>
      </c>
    </row>
    <row r="36" spans="1:27" ht="15.75" customHeight="1">
      <c r="A36" s="62">
        <v>560</v>
      </c>
      <c r="G36" s="62">
        <v>700</v>
      </c>
      <c r="AA36">
        <v>0</v>
      </c>
    </row>
    <row r="37" spans="1:27" ht="12.75">
      <c r="A37" s="62">
        <v>590</v>
      </c>
      <c r="G37" s="62">
        <v>740</v>
      </c>
      <c r="AA37">
        <v>0</v>
      </c>
    </row>
    <row r="38" spans="1:27" ht="12.75">
      <c r="A38" s="62">
        <v>450</v>
      </c>
      <c r="G38" s="62">
        <v>500</v>
      </c>
      <c r="AA38">
        <v>0</v>
      </c>
    </row>
    <row r="39" spans="1:27" ht="12.75">
      <c r="A39" s="62">
        <v>400</v>
      </c>
      <c r="G39" s="62">
        <v>540</v>
      </c>
      <c r="AA39">
        <v>0</v>
      </c>
    </row>
    <row r="40" spans="1:27" ht="12.75">
      <c r="A40" s="62">
        <v>470</v>
      </c>
      <c r="G40" s="62">
        <v>550</v>
      </c>
      <c r="AA40">
        <v>0</v>
      </c>
    </row>
    <row r="41" spans="1:27" ht="12.75">
      <c r="A41" s="62">
        <v>400</v>
      </c>
      <c r="G41" s="62">
        <v>560</v>
      </c>
      <c r="AA41">
        <v>0</v>
      </c>
    </row>
    <row r="42" spans="1:27" ht="12.75">
      <c r="A42" s="62">
        <v>500</v>
      </c>
      <c r="G42" s="62">
        <v>650</v>
      </c>
      <c r="AA42">
        <v>0</v>
      </c>
    </row>
    <row r="43" spans="1:27" ht="12.75">
      <c r="A43" s="62">
        <v>490</v>
      </c>
      <c r="G43" s="62">
        <v>530</v>
      </c>
      <c r="AA43">
        <v>0</v>
      </c>
    </row>
    <row r="44" spans="1:27" ht="12.75">
      <c r="A44" s="62">
        <v>560</v>
      </c>
      <c r="G44" s="62">
        <v>650</v>
      </c>
      <c r="AA44">
        <v>0</v>
      </c>
    </row>
    <row r="45" spans="1:27" ht="12.75">
      <c r="A45" s="62">
        <v>540</v>
      </c>
      <c r="G45" s="62">
        <v>610</v>
      </c>
      <c r="AA45">
        <v>0</v>
      </c>
    </row>
    <row r="46" spans="1:27" ht="12.75">
      <c r="A46" s="62">
        <v>650</v>
      </c>
      <c r="G46" s="62">
        <v>520</v>
      </c>
      <c r="AA46">
        <v>0</v>
      </c>
    </row>
    <row r="47" spans="1:27" ht="12.75">
      <c r="A47" s="62">
        <v>520</v>
      </c>
      <c r="G47" s="62">
        <v>680</v>
      </c>
      <c r="AA47">
        <v>0</v>
      </c>
    </row>
    <row r="48" spans="1:27" ht="12.75">
      <c r="A48" s="62">
        <v>450</v>
      </c>
      <c r="G48" s="62">
        <v>500</v>
      </c>
      <c r="AA48">
        <v>0</v>
      </c>
    </row>
    <row r="49" spans="1:27" ht="12.75">
      <c r="A49" s="62">
        <v>590</v>
      </c>
      <c r="G49" s="62">
        <v>640</v>
      </c>
      <c r="AA49">
        <v>0</v>
      </c>
    </row>
    <row r="50" spans="1:27" ht="12.75">
      <c r="A50" s="62">
        <v>650</v>
      </c>
      <c r="G50" s="62">
        <v>760</v>
      </c>
      <c r="AA50">
        <v>0</v>
      </c>
    </row>
    <row r="51" spans="1:27" ht="12.75">
      <c r="A51" s="62">
        <v>500</v>
      </c>
      <c r="G51" s="62">
        <v>600</v>
      </c>
      <c r="AA51">
        <v>0</v>
      </c>
    </row>
    <row r="52" spans="1:27" ht="12.75">
      <c r="A52" s="62">
        <v>370</v>
      </c>
      <c r="G52" s="62">
        <v>610</v>
      </c>
      <c r="AA52">
        <v>0</v>
      </c>
    </row>
    <row r="53" spans="1:27" ht="12.75">
      <c r="A53" s="62">
        <v>520</v>
      </c>
      <c r="G53" s="62">
        <v>670</v>
      </c>
      <c r="AA53">
        <v>0</v>
      </c>
    </row>
    <row r="54" spans="1:27" ht="12.75">
      <c r="A54" s="62">
        <v>480</v>
      </c>
      <c r="G54" s="62">
        <v>640</v>
      </c>
      <c r="AA54">
        <v>0</v>
      </c>
    </row>
    <row r="55" spans="1:27" ht="12.75">
      <c r="A55" s="62">
        <v>640</v>
      </c>
      <c r="G55" s="62">
        <v>720</v>
      </c>
      <c r="AA55">
        <v>0</v>
      </c>
    </row>
    <row r="56" spans="1:27" ht="12.75">
      <c r="A56" s="62">
        <v>560</v>
      </c>
      <c r="G56" s="62">
        <v>460</v>
      </c>
      <c r="AA56">
        <v>0</v>
      </c>
    </row>
    <row r="57" spans="1:27" ht="12.75">
      <c r="A57" s="62">
        <v>450</v>
      </c>
      <c r="G57" s="62">
        <v>460</v>
      </c>
      <c r="AA57">
        <v>0</v>
      </c>
    </row>
    <row r="58" spans="1:27" ht="12.75">
      <c r="A58" s="62">
        <v>540</v>
      </c>
      <c r="G58" s="62">
        <v>640</v>
      </c>
      <c r="AA58">
        <v>0</v>
      </c>
    </row>
    <row r="59" spans="1:27" ht="12.75">
      <c r="A59" s="62">
        <v>400</v>
      </c>
      <c r="G59" s="62">
        <v>550</v>
      </c>
      <c r="AA59">
        <v>0</v>
      </c>
    </row>
    <row r="60" spans="1:27" ht="12.75">
      <c r="A60" s="62">
        <v>480</v>
      </c>
      <c r="G60" s="62">
        <v>560</v>
      </c>
      <c r="AA60">
        <v>0</v>
      </c>
    </row>
    <row r="61" spans="1:27" ht="12.75">
      <c r="A61" s="62">
        <v>700</v>
      </c>
      <c r="G61" s="62">
        <v>710</v>
      </c>
      <c r="AA61">
        <v>0</v>
      </c>
    </row>
    <row r="62" spans="1:27" ht="12.75">
      <c r="A62" s="62">
        <v>490</v>
      </c>
      <c r="G62" s="62">
        <v>540</v>
      </c>
      <c r="AA62">
        <v>0</v>
      </c>
    </row>
    <row r="63" spans="1:27" ht="12.75">
      <c r="A63" s="62">
        <v>420</v>
      </c>
      <c r="G63" s="62">
        <v>440</v>
      </c>
      <c r="AA63">
        <v>0</v>
      </c>
    </row>
    <row r="64" spans="1:27" ht="12.75">
      <c r="A64" s="62">
        <v>580</v>
      </c>
      <c r="G64" s="62">
        <v>730</v>
      </c>
      <c r="AA64">
        <v>0</v>
      </c>
    </row>
    <row r="65" spans="1:27" ht="12.75">
      <c r="A65" s="62">
        <v>500</v>
      </c>
      <c r="G65" s="62">
        <v>530</v>
      </c>
      <c r="AA65">
        <v>0</v>
      </c>
    </row>
    <row r="66" spans="1:27" ht="12.75">
      <c r="A66" s="62">
        <v>610</v>
      </c>
      <c r="G66" s="62">
        <v>700</v>
      </c>
      <c r="AA66">
        <v>0</v>
      </c>
    </row>
    <row r="67" spans="1:27" ht="12.75">
      <c r="A67" s="62">
        <v>420</v>
      </c>
      <c r="G67" s="62">
        <v>580</v>
      </c>
      <c r="AA67">
        <v>0</v>
      </c>
    </row>
    <row r="68" spans="1:27" ht="12.75">
      <c r="A68" s="62">
        <v>460</v>
      </c>
      <c r="G68" s="62">
        <v>620</v>
      </c>
      <c r="AA68">
        <v>0</v>
      </c>
    </row>
    <row r="69" spans="1:27" ht="12.75">
      <c r="A69" s="62">
        <v>500</v>
      </c>
      <c r="G69" s="62">
        <v>570</v>
      </c>
      <c r="AA69">
        <v>0</v>
      </c>
    </row>
    <row r="70" spans="1:27" ht="12.75">
      <c r="A70" s="62">
        <v>470</v>
      </c>
      <c r="G70" s="62">
        <v>620</v>
      </c>
      <c r="AA70">
        <v>0</v>
      </c>
    </row>
    <row r="71" spans="1:27" ht="12.75">
      <c r="A71" s="62">
        <v>580</v>
      </c>
      <c r="G71" s="62">
        <v>740</v>
      </c>
      <c r="AA71">
        <v>0</v>
      </c>
    </row>
    <row r="72" spans="1:27" ht="12.75">
      <c r="A72" s="62">
        <v>380</v>
      </c>
      <c r="G72" s="62">
        <v>560</v>
      </c>
      <c r="AA72">
        <v>0</v>
      </c>
    </row>
    <row r="73" spans="1:27" ht="12.75">
      <c r="A73" s="62">
        <v>690</v>
      </c>
      <c r="G73" s="62">
        <v>540</v>
      </c>
      <c r="AA73">
        <v>0</v>
      </c>
    </row>
    <row r="74" spans="1:27" ht="12.75">
      <c r="A74" s="62">
        <v>440</v>
      </c>
      <c r="G74" s="62">
        <v>420</v>
      </c>
      <c r="AA74">
        <v>0</v>
      </c>
    </row>
    <row r="75" spans="1:27" ht="12.75">
      <c r="A75" s="62">
        <v>600</v>
      </c>
      <c r="G75" s="62">
        <v>650</v>
      </c>
      <c r="AA75">
        <v>0</v>
      </c>
    </row>
    <row r="76" spans="1:27" ht="12.75">
      <c r="A76" s="62">
        <v>660</v>
      </c>
      <c r="G76" s="62">
        <v>640</v>
      </c>
      <c r="AA76">
        <v>0</v>
      </c>
    </row>
    <row r="77" spans="1:27" ht="12.75">
      <c r="A77" s="62">
        <v>490</v>
      </c>
      <c r="G77" s="62">
        <v>600</v>
      </c>
      <c r="AA77">
        <v>0</v>
      </c>
    </row>
    <row r="78" spans="1:27" ht="12.75">
      <c r="A78" s="62">
        <v>560</v>
      </c>
      <c r="G78" s="62">
        <v>590</v>
      </c>
      <c r="AA78">
        <v>0</v>
      </c>
    </row>
    <row r="79" spans="1:27" ht="12.75">
      <c r="A79" s="62">
        <v>460</v>
      </c>
      <c r="G79" s="62">
        <v>750</v>
      </c>
      <c r="AA79">
        <v>0</v>
      </c>
    </row>
    <row r="80" spans="1:27" ht="12.75">
      <c r="A80" s="62">
        <v>620</v>
      </c>
      <c r="G80" s="62">
        <v>690</v>
      </c>
      <c r="AA80">
        <v>0</v>
      </c>
    </row>
    <row r="81" spans="1:27" ht="12.75">
      <c r="A81" s="62">
        <v>590</v>
      </c>
      <c r="G81" s="62">
        <v>640</v>
      </c>
      <c r="AA81">
        <v>0</v>
      </c>
    </row>
    <row r="82" spans="1:27" ht="12.75">
      <c r="A82" s="62">
        <v>550</v>
      </c>
      <c r="G82" s="62">
        <v>560</v>
      </c>
      <c r="AA82">
        <v>0</v>
      </c>
    </row>
    <row r="83" spans="1:27" ht="12.75">
      <c r="A83" s="62">
        <v>490</v>
      </c>
      <c r="G83" s="62">
        <v>640</v>
      </c>
      <c r="AA83">
        <v>0</v>
      </c>
    </row>
    <row r="84" spans="1:27" ht="12.75">
      <c r="A84" s="62">
        <v>520</v>
      </c>
      <c r="G84" s="62">
        <v>650</v>
      </c>
      <c r="AA84">
        <v>0</v>
      </c>
    </row>
    <row r="85" spans="1:27" ht="12.75">
      <c r="A85" s="62">
        <v>450</v>
      </c>
      <c r="G85" s="62">
        <v>490</v>
      </c>
      <c r="AA85">
        <v>0</v>
      </c>
    </row>
    <row r="86" spans="1:27" ht="12.75">
      <c r="A86" s="62">
        <v>620</v>
      </c>
      <c r="G86" s="62">
        <v>730</v>
      </c>
      <c r="AA86">
        <v>0</v>
      </c>
    </row>
    <row r="87" spans="1:27" ht="12.75">
      <c r="A87" s="62">
        <v>620</v>
      </c>
      <c r="G87" s="62">
        <v>690</v>
      </c>
      <c r="AA87">
        <v>0</v>
      </c>
    </row>
    <row r="88" spans="1:27" ht="12.75">
      <c r="A88" s="62">
        <v>490</v>
      </c>
      <c r="G88" s="62">
        <v>610</v>
      </c>
      <c r="AA88">
        <v>0</v>
      </c>
    </row>
    <row r="89" spans="1:27" ht="12.75">
      <c r="A89" s="62">
        <v>400</v>
      </c>
      <c r="G89" s="62">
        <v>500</v>
      </c>
      <c r="AA89">
        <v>0</v>
      </c>
    </row>
    <row r="90" spans="1:27" ht="12.75">
      <c r="A90" s="62">
        <v>590</v>
      </c>
      <c r="G90" s="62">
        <v>640</v>
      </c>
      <c r="AA90">
        <v>0</v>
      </c>
    </row>
    <row r="91" spans="1:27" ht="12.75">
      <c r="A91" s="62">
        <v>420</v>
      </c>
      <c r="G91" s="62">
        <v>460</v>
      </c>
      <c r="AA91">
        <v>0</v>
      </c>
    </row>
    <row r="92" spans="1:27" ht="12.75">
      <c r="A92" s="62">
        <v>540</v>
      </c>
      <c r="G92" s="62">
        <v>500</v>
      </c>
      <c r="AA92">
        <v>0</v>
      </c>
    </row>
    <row r="93" spans="1:27" ht="12.75">
      <c r="A93" s="62">
        <v>300</v>
      </c>
      <c r="G93" s="62">
        <v>610</v>
      </c>
      <c r="AA93">
        <v>0</v>
      </c>
    </row>
    <row r="94" spans="1:27" ht="12.75">
      <c r="A94" s="62">
        <v>600</v>
      </c>
      <c r="G94" s="62">
        <v>710</v>
      </c>
      <c r="AA94">
        <v>0</v>
      </c>
    </row>
    <row r="95" spans="1:27" ht="12.75">
      <c r="A95" s="62">
        <v>360</v>
      </c>
      <c r="G95" s="62">
        <v>490</v>
      </c>
      <c r="AA95">
        <v>0</v>
      </c>
    </row>
    <row r="96" spans="1:27" ht="12.75">
      <c r="A96" s="62">
        <v>440</v>
      </c>
      <c r="G96" s="62">
        <v>460</v>
      </c>
      <c r="AA96">
        <v>0</v>
      </c>
    </row>
    <row r="97" spans="1:27" ht="12.75">
      <c r="A97" s="62">
        <v>370</v>
      </c>
      <c r="G97" s="62">
        <v>370</v>
      </c>
      <c r="AA97">
        <v>0</v>
      </c>
    </row>
    <row r="98" spans="1:27" ht="12.75">
      <c r="A98" s="62">
        <v>440</v>
      </c>
      <c r="G98" s="62">
        <v>680</v>
      </c>
      <c r="AA98">
        <v>0</v>
      </c>
    </row>
    <row r="99" spans="1:27" ht="12.75">
      <c r="A99" s="62">
        <v>480</v>
      </c>
      <c r="G99" s="62">
        <v>490</v>
      </c>
      <c r="AA99">
        <v>0</v>
      </c>
    </row>
    <row r="100" spans="1:27" ht="12.75">
      <c r="A100" s="62">
        <v>490</v>
      </c>
      <c r="G100" s="62">
        <v>460</v>
      </c>
      <c r="AA100">
        <v>0</v>
      </c>
    </row>
    <row r="101" spans="1:27" ht="12.75">
      <c r="A101" s="62">
        <v>400</v>
      </c>
      <c r="G101" s="62">
        <v>550</v>
      </c>
      <c r="AA101">
        <v>0</v>
      </c>
    </row>
    <row r="102" spans="1:27" ht="12.75">
      <c r="A102" s="62">
        <v>540</v>
      </c>
      <c r="G102" s="62">
        <v>640</v>
      </c>
      <c r="AA102">
        <v>0</v>
      </c>
    </row>
    <row r="103" spans="1:27" ht="12.75">
      <c r="A103" s="62">
        <v>440</v>
      </c>
      <c r="G103" s="62">
        <v>570</v>
      </c>
      <c r="AA103">
        <v>0</v>
      </c>
    </row>
    <row r="104" spans="1:27" ht="12.75">
      <c r="A104" s="62">
        <v>500</v>
      </c>
      <c r="G104" s="62">
        <v>600</v>
      </c>
      <c r="AA104">
        <v>0</v>
      </c>
    </row>
    <row r="105" spans="1:27" ht="12.75">
      <c r="A105" s="62">
        <v>500</v>
      </c>
      <c r="G105" s="62">
        <v>740</v>
      </c>
      <c r="AA105">
        <v>0</v>
      </c>
    </row>
    <row r="106" spans="1:27" ht="12.75">
      <c r="A106" s="62">
        <v>480</v>
      </c>
      <c r="G106" s="62">
        <v>580</v>
      </c>
      <c r="AA106">
        <v>0</v>
      </c>
    </row>
    <row r="107" spans="1:27" ht="12.75">
      <c r="A107" s="62">
        <v>470</v>
      </c>
      <c r="G107" s="62">
        <v>690</v>
      </c>
      <c r="AA107">
        <v>0</v>
      </c>
    </row>
    <row r="108" spans="1:27" ht="12.75">
      <c r="A108" s="62">
        <v>460</v>
      </c>
      <c r="G108" s="62">
        <v>500</v>
      </c>
      <c r="AA108">
        <v>0</v>
      </c>
    </row>
    <row r="109" spans="1:27" ht="12.75">
      <c r="A109" s="62">
        <v>580</v>
      </c>
      <c r="G109" s="62">
        <v>570</v>
      </c>
      <c r="AA109">
        <v>0</v>
      </c>
    </row>
    <row r="110" spans="1:27" ht="12.75">
      <c r="A110" s="62">
        <v>510</v>
      </c>
      <c r="G110" s="62">
        <v>560</v>
      </c>
      <c r="AA110">
        <v>0</v>
      </c>
    </row>
    <row r="111" spans="1:27" ht="12.75">
      <c r="A111" s="62">
        <v>540</v>
      </c>
      <c r="G111" s="62">
        <v>630</v>
      </c>
      <c r="AA111">
        <v>0</v>
      </c>
    </row>
    <row r="112" spans="1:27" ht="12.75">
      <c r="A112" s="62">
        <v>540</v>
      </c>
      <c r="G112" s="62">
        <v>500</v>
      </c>
      <c r="AA112">
        <v>0</v>
      </c>
    </row>
    <row r="113" spans="1:27" ht="12.75">
      <c r="A113" s="62">
        <v>440</v>
      </c>
      <c r="G113" s="62">
        <v>540</v>
      </c>
      <c r="AA113">
        <v>0</v>
      </c>
    </row>
    <row r="114" spans="1:27" ht="12.75">
      <c r="A114" s="62">
        <v>540</v>
      </c>
      <c r="G114" s="62">
        <v>560</v>
      </c>
      <c r="AA114">
        <v>0</v>
      </c>
    </row>
    <row r="115" spans="1:27" ht="12.75">
      <c r="A115" s="62">
        <v>500</v>
      </c>
      <c r="G115" s="62">
        <v>710</v>
      </c>
      <c r="AA115">
        <v>0</v>
      </c>
    </row>
    <row r="116" spans="1:27" ht="12.75">
      <c r="A116" s="62">
        <v>480</v>
      </c>
      <c r="G116" s="62">
        <v>660</v>
      </c>
      <c r="AA116">
        <v>0</v>
      </c>
    </row>
    <row r="117" spans="1:27" ht="12.75">
      <c r="A117" s="62">
        <v>530</v>
      </c>
      <c r="G117" s="62">
        <v>550</v>
      </c>
      <c r="AA117">
        <v>0</v>
      </c>
    </row>
    <row r="118" spans="1:27" ht="12.75">
      <c r="A118" s="62">
        <v>500</v>
      </c>
      <c r="G118" s="62">
        <v>620</v>
      </c>
      <c r="AA118">
        <v>0</v>
      </c>
    </row>
    <row r="119" spans="1:27" ht="12.75">
      <c r="A119" s="62">
        <v>360</v>
      </c>
      <c r="G119" s="62">
        <v>740</v>
      </c>
      <c r="AA119">
        <v>0</v>
      </c>
    </row>
    <row r="120" spans="1:27" ht="12.75">
      <c r="A120" s="62">
        <v>560</v>
      </c>
      <c r="G120" s="62">
        <v>570</v>
      </c>
      <c r="AA120">
        <v>0</v>
      </c>
    </row>
    <row r="121" spans="1:27" ht="12.75">
      <c r="A121" s="62">
        <v>490</v>
      </c>
      <c r="G121" s="62">
        <v>560</v>
      </c>
      <c r="AA121">
        <v>0</v>
      </c>
    </row>
    <row r="122" spans="1:27" ht="12.75">
      <c r="A122" s="62">
        <v>510</v>
      </c>
      <c r="G122" s="62">
        <v>730</v>
      </c>
      <c r="AA122">
        <v>0</v>
      </c>
    </row>
    <row r="123" spans="1:27" ht="12.75">
      <c r="A123" s="62">
        <v>430</v>
      </c>
      <c r="G123" s="62">
        <v>510</v>
      </c>
      <c r="AA123">
        <v>0</v>
      </c>
    </row>
    <row r="124" spans="1:27" ht="12.75">
      <c r="A124" s="62">
        <v>650</v>
      </c>
      <c r="G124" s="62">
        <v>680</v>
      </c>
      <c r="AA124">
        <v>0</v>
      </c>
    </row>
    <row r="125" spans="1:27" ht="12.75">
      <c r="A125" s="62">
        <v>680</v>
      </c>
      <c r="G125" s="62">
        <v>720</v>
      </c>
      <c r="AA125">
        <v>0</v>
      </c>
    </row>
    <row r="126" spans="1:27" ht="12.75">
      <c r="A126" s="62">
        <v>480</v>
      </c>
      <c r="G126" s="62">
        <v>570</v>
      </c>
      <c r="AA126">
        <v>0</v>
      </c>
    </row>
    <row r="127" spans="1:27" ht="12.75">
      <c r="A127" s="62">
        <v>480</v>
      </c>
      <c r="G127" s="62">
        <v>620</v>
      </c>
      <c r="AA127">
        <v>0</v>
      </c>
    </row>
    <row r="128" spans="1:27" ht="12.75">
      <c r="A128" s="62">
        <v>510</v>
      </c>
      <c r="G128" s="62">
        <v>530</v>
      </c>
      <c r="AA128">
        <v>0</v>
      </c>
    </row>
    <row r="129" spans="1:27" ht="12.75">
      <c r="A129" s="62">
        <v>390</v>
      </c>
      <c r="G129" s="62">
        <v>450</v>
      </c>
      <c r="AA129">
        <v>0</v>
      </c>
    </row>
    <row r="130" spans="1:27" ht="12.75">
      <c r="A130" s="62">
        <v>360</v>
      </c>
      <c r="G130" s="62">
        <v>520</v>
      </c>
      <c r="AA130">
        <v>0</v>
      </c>
    </row>
    <row r="131" spans="1:27" ht="12.75">
      <c r="A131" s="62">
        <v>660</v>
      </c>
      <c r="G131" s="62">
        <v>780</v>
      </c>
      <c r="AA131">
        <v>0</v>
      </c>
    </row>
    <row r="132" spans="1:27" ht="12.75">
      <c r="A132" s="62">
        <v>650</v>
      </c>
      <c r="G132" s="62">
        <v>700</v>
      </c>
      <c r="AA132">
        <v>0</v>
      </c>
    </row>
    <row r="133" spans="1:27" ht="12.75">
      <c r="A133" s="62">
        <v>580</v>
      </c>
      <c r="G133" s="62">
        <v>610</v>
      </c>
      <c r="AA133">
        <v>0</v>
      </c>
    </row>
    <row r="134" spans="1:27" ht="12.75">
      <c r="A134" s="62">
        <v>660</v>
      </c>
      <c r="G134" s="62">
        <v>750</v>
      </c>
      <c r="AA134">
        <v>0</v>
      </c>
    </row>
    <row r="135" spans="1:27" ht="12.75">
      <c r="A135" s="62">
        <v>630</v>
      </c>
      <c r="G135" s="62">
        <v>600</v>
      </c>
      <c r="AA135">
        <v>0</v>
      </c>
    </row>
    <row r="136" spans="1:27" ht="12.75">
      <c r="A136" s="62">
        <v>490</v>
      </c>
      <c r="G136" s="62">
        <v>630</v>
      </c>
      <c r="AA136">
        <v>0</v>
      </c>
    </row>
    <row r="137" spans="1:27" ht="12.75">
      <c r="A137" s="62">
        <v>440</v>
      </c>
      <c r="G137" s="62">
        <v>560</v>
      </c>
      <c r="AA137">
        <v>0</v>
      </c>
    </row>
    <row r="138" spans="1:27" ht="12.75">
      <c r="A138" s="62">
        <v>430</v>
      </c>
      <c r="G138" s="62">
        <v>600</v>
      </c>
      <c r="AA138">
        <v>0</v>
      </c>
    </row>
    <row r="139" spans="1:27" ht="12.75">
      <c r="A139" s="62">
        <v>480</v>
      </c>
      <c r="G139" s="62">
        <v>610</v>
      </c>
      <c r="AA139">
        <v>0</v>
      </c>
    </row>
    <row r="140" spans="1:27" ht="12.75">
      <c r="A140" s="62">
        <v>580</v>
      </c>
      <c r="G140" s="62">
        <v>720</v>
      </c>
      <c r="AA140">
        <v>0</v>
      </c>
    </row>
    <row r="141" spans="1:27" ht="12.75">
      <c r="A141" s="62">
        <v>530</v>
      </c>
      <c r="G141" s="62">
        <v>700</v>
      </c>
      <c r="AA141">
        <v>0</v>
      </c>
    </row>
    <row r="142" spans="1:27" ht="12.75">
      <c r="A142" s="62">
        <v>630</v>
      </c>
      <c r="G142" s="62">
        <v>650</v>
      </c>
      <c r="AA142">
        <v>0</v>
      </c>
    </row>
    <row r="143" spans="1:27" ht="12.75">
      <c r="A143" s="62">
        <v>520</v>
      </c>
      <c r="G143" s="62">
        <v>570</v>
      </c>
      <c r="AA143">
        <v>0</v>
      </c>
    </row>
    <row r="144" spans="1:27" ht="12.75">
      <c r="A144" s="62">
        <v>470</v>
      </c>
      <c r="G144" s="62">
        <v>500</v>
      </c>
      <c r="AA144">
        <v>0</v>
      </c>
    </row>
    <row r="145" spans="1:27" ht="12.75">
      <c r="A145" s="62">
        <v>570</v>
      </c>
      <c r="G145" s="62">
        <v>690</v>
      </c>
      <c r="AA145">
        <v>0</v>
      </c>
    </row>
    <row r="146" spans="1:27" ht="12.75">
      <c r="A146" s="62">
        <v>410</v>
      </c>
      <c r="G146" s="62">
        <v>570</v>
      </c>
      <c r="AA146">
        <v>0</v>
      </c>
    </row>
    <row r="147" spans="1:27" ht="12.75">
      <c r="A147" s="62">
        <v>400</v>
      </c>
      <c r="G147" s="62">
        <v>530</v>
      </c>
      <c r="AA147">
        <v>0</v>
      </c>
    </row>
    <row r="148" spans="1:27" ht="12.75">
      <c r="A148" s="62">
        <v>480</v>
      </c>
      <c r="G148" s="62">
        <v>560</v>
      </c>
      <c r="AA148">
        <v>0</v>
      </c>
    </row>
    <row r="149" spans="1:27" ht="12.75">
      <c r="A149" s="62">
        <v>430</v>
      </c>
      <c r="G149" s="62">
        <v>500</v>
      </c>
      <c r="AA149">
        <v>0</v>
      </c>
    </row>
    <row r="150" spans="1:27" ht="12.75">
      <c r="A150" s="62">
        <v>440</v>
      </c>
      <c r="G150" s="62">
        <v>590</v>
      </c>
      <c r="AA150">
        <v>0</v>
      </c>
    </row>
    <row r="151" spans="1:27" ht="12.75">
      <c r="A151" s="62">
        <v>600</v>
      </c>
      <c r="G151" s="62">
        <v>690</v>
      </c>
      <c r="AA151">
        <v>0</v>
      </c>
    </row>
    <row r="152" spans="1:27" ht="12.75">
      <c r="A152" s="62">
        <v>390</v>
      </c>
      <c r="G152" s="62">
        <v>470</v>
      </c>
      <c r="AA152">
        <v>0</v>
      </c>
    </row>
    <row r="153" spans="1:27" ht="12.75">
      <c r="A153" s="62">
        <v>570</v>
      </c>
      <c r="G153" s="62">
        <v>450</v>
      </c>
      <c r="AA153">
        <v>0</v>
      </c>
    </row>
    <row r="154" spans="1:27" ht="12.75">
      <c r="A154" s="62">
        <v>460</v>
      </c>
      <c r="G154" s="62">
        <v>520</v>
      </c>
      <c r="AA154">
        <v>0</v>
      </c>
    </row>
    <row r="155" spans="1:27" ht="12.75">
      <c r="A155" s="62">
        <v>500</v>
      </c>
      <c r="G155" s="62">
        <v>580</v>
      </c>
      <c r="AA155">
        <v>0</v>
      </c>
    </row>
    <row r="156" spans="1:27" ht="12.75">
      <c r="A156" s="62">
        <v>420</v>
      </c>
      <c r="G156" s="62">
        <v>560</v>
      </c>
      <c r="AA156">
        <v>0</v>
      </c>
    </row>
    <row r="157" spans="1:27" ht="12.75">
      <c r="A157" s="62">
        <v>640</v>
      </c>
      <c r="G157" s="62">
        <v>660</v>
      </c>
      <c r="AA157">
        <v>0</v>
      </c>
    </row>
    <row r="158" spans="1:27" ht="12.75">
      <c r="A158" s="62">
        <v>440</v>
      </c>
      <c r="G158" s="62">
        <v>620</v>
      </c>
      <c r="AA158">
        <v>0</v>
      </c>
    </row>
    <row r="159" spans="1:27" ht="12.75">
      <c r="A159" s="62">
        <v>520</v>
      </c>
      <c r="G159" s="62">
        <v>720</v>
      </c>
      <c r="AA159">
        <v>0</v>
      </c>
    </row>
    <row r="160" spans="1:27" ht="12.75">
      <c r="A160" s="62">
        <v>460</v>
      </c>
      <c r="G160" s="62">
        <v>480</v>
      </c>
      <c r="AA160">
        <v>0</v>
      </c>
    </row>
    <row r="161" spans="1:27" ht="12.75">
      <c r="A161" s="62">
        <v>510</v>
      </c>
      <c r="G161" s="62">
        <v>560</v>
      </c>
      <c r="AA161">
        <v>0</v>
      </c>
    </row>
    <row r="162" spans="1:27" ht="12.75">
      <c r="A162" s="62">
        <v>490</v>
      </c>
      <c r="G162" s="62">
        <v>550</v>
      </c>
      <c r="AA162">
        <v>0</v>
      </c>
    </row>
    <row r="163" spans="1:27" ht="12.75">
      <c r="A163" s="62">
        <v>350</v>
      </c>
      <c r="G163" s="62">
        <v>510</v>
      </c>
      <c r="AA163">
        <v>0</v>
      </c>
    </row>
    <row r="164" spans="1:27" ht="12.75">
      <c r="A164" s="62">
        <v>630</v>
      </c>
      <c r="G164" s="62">
        <v>650</v>
      </c>
      <c r="AA164">
        <v>0</v>
      </c>
    </row>
    <row r="165" spans="1:27" ht="12.75">
      <c r="A165" s="62">
        <v>400</v>
      </c>
      <c r="G165" s="62">
        <v>560</v>
      </c>
      <c r="AA165">
        <v>0</v>
      </c>
    </row>
    <row r="166" spans="1:27" ht="12.75">
      <c r="A166" s="62">
        <v>470</v>
      </c>
      <c r="G166" s="62">
        <v>500</v>
      </c>
      <c r="AA166">
        <v>0</v>
      </c>
    </row>
    <row r="167" spans="1:27" ht="12.75">
      <c r="A167" s="62">
        <v>630</v>
      </c>
      <c r="G167" s="62">
        <v>760</v>
      </c>
      <c r="AA167">
        <v>0</v>
      </c>
    </row>
    <row r="168" spans="1:27" ht="12.75">
      <c r="A168" s="62">
        <v>440</v>
      </c>
      <c r="G168" s="62">
        <v>610</v>
      </c>
      <c r="AA168">
        <v>0</v>
      </c>
    </row>
    <row r="169" spans="1:27" ht="12.75">
      <c r="A169" s="62">
        <v>540</v>
      </c>
      <c r="G169" s="62">
        <v>650</v>
      </c>
      <c r="AA169">
        <v>0</v>
      </c>
    </row>
    <row r="170" spans="1:27" ht="12.75">
      <c r="A170" s="62">
        <v>570</v>
      </c>
      <c r="G170" s="62">
        <v>600</v>
      </c>
      <c r="AA170">
        <v>0</v>
      </c>
    </row>
    <row r="171" spans="1:27" ht="12.75">
      <c r="A171" s="62">
        <v>510</v>
      </c>
      <c r="G171" s="62">
        <v>580</v>
      </c>
      <c r="AA171">
        <v>0</v>
      </c>
    </row>
    <row r="172" spans="1:27" ht="12.75">
      <c r="A172" s="62">
        <v>590</v>
      </c>
      <c r="G172" s="62">
        <v>630</v>
      </c>
      <c r="AA172">
        <v>0</v>
      </c>
    </row>
    <row r="173" spans="1:27" ht="12.75">
      <c r="A173" s="62">
        <v>520</v>
      </c>
      <c r="G173" s="62">
        <v>440</v>
      </c>
      <c r="AA173">
        <v>0</v>
      </c>
    </row>
    <row r="174" spans="1:27" ht="12.75">
      <c r="A174" s="62">
        <v>400</v>
      </c>
      <c r="G174" s="62">
        <v>640</v>
      </c>
      <c r="AA174">
        <v>0</v>
      </c>
    </row>
    <row r="175" spans="1:27" ht="12.75">
      <c r="A175" s="62">
        <v>410</v>
      </c>
      <c r="G175" s="62">
        <v>510</v>
      </c>
      <c r="AA175">
        <v>0</v>
      </c>
    </row>
    <row r="176" spans="1:27" ht="12.75">
      <c r="A176" s="62">
        <v>440</v>
      </c>
      <c r="G176" s="62">
        <v>480</v>
      </c>
      <c r="AA176">
        <v>0</v>
      </c>
    </row>
    <row r="177" spans="1:27" ht="12.75">
      <c r="A177" s="62">
        <v>580</v>
      </c>
      <c r="G177" s="62">
        <v>580</v>
      </c>
      <c r="AA177">
        <v>0</v>
      </c>
    </row>
    <row r="178" spans="1:27" ht="12.75">
      <c r="A178" s="62">
        <v>440</v>
      </c>
      <c r="G178" s="62">
        <v>480</v>
      </c>
      <c r="AA178">
        <v>0</v>
      </c>
    </row>
    <row r="179" spans="1:27" ht="12.75">
      <c r="A179" s="62">
        <v>580</v>
      </c>
      <c r="G179" s="62">
        <v>680</v>
      </c>
      <c r="AA179">
        <v>0</v>
      </c>
    </row>
    <row r="180" spans="1:27" ht="12.75">
      <c r="A180" s="62">
        <v>440</v>
      </c>
      <c r="G180" s="62">
        <v>540</v>
      </c>
      <c r="AA180">
        <v>0</v>
      </c>
    </row>
    <row r="181" spans="1:27" ht="12.75">
      <c r="A181" s="62">
        <v>530</v>
      </c>
      <c r="G181" s="62">
        <v>680</v>
      </c>
      <c r="AA181">
        <v>0</v>
      </c>
    </row>
    <row r="182" spans="1:27" ht="12.75">
      <c r="A182" s="62">
        <v>450</v>
      </c>
      <c r="G182" s="62">
        <v>570</v>
      </c>
      <c r="AA182">
        <v>0</v>
      </c>
    </row>
    <row r="183" spans="1:27" ht="12.75">
      <c r="A183" s="62">
        <v>440</v>
      </c>
      <c r="G183" s="62">
        <v>510</v>
      </c>
      <c r="AA183">
        <v>0</v>
      </c>
    </row>
    <row r="184" spans="1:27" ht="12.75">
      <c r="A184" s="62">
        <v>720</v>
      </c>
      <c r="G184" s="62">
        <v>580</v>
      </c>
      <c r="AA184">
        <v>0</v>
      </c>
    </row>
    <row r="185" spans="1:27" ht="12.75">
      <c r="A185" s="62">
        <v>510</v>
      </c>
      <c r="G185" s="62">
        <v>590</v>
      </c>
      <c r="AA185">
        <v>0</v>
      </c>
    </row>
    <row r="186" spans="1:27" ht="12.75">
      <c r="A186" s="62">
        <v>380</v>
      </c>
      <c r="G186" s="62">
        <v>480</v>
      </c>
      <c r="AA186">
        <v>0</v>
      </c>
    </row>
    <row r="187" spans="1:27" ht="12.75">
      <c r="A187" s="62">
        <v>540</v>
      </c>
      <c r="G187" s="62">
        <v>630</v>
      </c>
      <c r="AA187">
        <v>0</v>
      </c>
    </row>
    <row r="188" spans="1:27" ht="12.75">
      <c r="A188" s="62">
        <v>500</v>
      </c>
      <c r="G188" s="62">
        <v>630</v>
      </c>
      <c r="AA188">
        <v>0</v>
      </c>
    </row>
    <row r="189" spans="1:27" ht="12.75">
      <c r="A189" s="62">
        <v>490</v>
      </c>
      <c r="G189" s="62">
        <v>610</v>
      </c>
      <c r="AA189">
        <v>0</v>
      </c>
    </row>
    <row r="190" spans="1:27" ht="12.75">
      <c r="A190" s="62">
        <v>460</v>
      </c>
      <c r="G190" s="62">
        <v>560</v>
      </c>
      <c r="AA190">
        <v>0</v>
      </c>
    </row>
    <row r="191" spans="1:27" ht="12.75">
      <c r="A191" s="62">
        <v>670</v>
      </c>
      <c r="G191" s="62">
        <v>600</v>
      </c>
      <c r="AA191">
        <v>0</v>
      </c>
    </row>
    <row r="192" spans="1:27" ht="12.75">
      <c r="A192" s="62">
        <v>620</v>
      </c>
      <c r="G192" s="62">
        <v>570</v>
      </c>
      <c r="AA192">
        <v>0</v>
      </c>
    </row>
    <row r="193" spans="1:27" ht="12.75">
      <c r="A193" s="62">
        <v>480</v>
      </c>
      <c r="G193" s="62">
        <v>570</v>
      </c>
      <c r="AA193">
        <v>0</v>
      </c>
    </row>
    <row r="194" spans="1:27" ht="12.75">
      <c r="A194" s="62">
        <v>420</v>
      </c>
      <c r="G194" s="62">
        <v>560</v>
      </c>
      <c r="AA194">
        <v>0</v>
      </c>
    </row>
    <row r="195" spans="1:27" ht="12.75">
      <c r="A195" s="62">
        <v>480</v>
      </c>
      <c r="G195" s="62">
        <v>580</v>
      </c>
      <c r="AA195">
        <v>0</v>
      </c>
    </row>
    <row r="196" spans="1:27" ht="12.75">
      <c r="A196" s="62">
        <v>540</v>
      </c>
      <c r="G196" s="62">
        <v>700</v>
      </c>
      <c r="AA196">
        <v>0</v>
      </c>
    </row>
    <row r="197" spans="1:27" ht="12.75">
      <c r="A197" s="62">
        <v>500</v>
      </c>
      <c r="G197" s="62">
        <v>560</v>
      </c>
      <c r="AA197">
        <v>0</v>
      </c>
    </row>
    <row r="198" spans="1:27" ht="12.75">
      <c r="A198" s="62">
        <v>560</v>
      </c>
      <c r="G198" s="62">
        <v>800</v>
      </c>
      <c r="AA198">
        <v>0</v>
      </c>
    </row>
    <row r="199" spans="1:27" ht="12.75">
      <c r="A199" s="62">
        <v>420</v>
      </c>
      <c r="G199" s="62">
        <v>660</v>
      </c>
      <c r="AA199">
        <v>0</v>
      </c>
    </row>
    <row r="200" spans="1:27" ht="12.75">
      <c r="A200" s="62">
        <v>490</v>
      </c>
      <c r="G200" s="62">
        <v>490</v>
      </c>
      <c r="AA200">
        <v>0</v>
      </c>
    </row>
    <row r="201" spans="1:27" ht="12.75">
      <c r="A201" s="62">
        <v>420</v>
      </c>
      <c r="G201" s="62">
        <v>560</v>
      </c>
      <c r="AA201">
        <v>0</v>
      </c>
    </row>
    <row r="202" spans="1:27" ht="12.75">
      <c r="A202" s="62">
        <v>420</v>
      </c>
      <c r="G202" s="62">
        <v>420</v>
      </c>
      <c r="AA202">
        <v>0</v>
      </c>
    </row>
    <row r="203" spans="1:27" ht="12.75">
      <c r="A203" s="62">
        <v>580</v>
      </c>
      <c r="G203" s="62">
        <v>740</v>
      </c>
      <c r="AA203">
        <v>0</v>
      </c>
    </row>
    <row r="204" spans="1:27" ht="12.75">
      <c r="A204" s="62">
        <v>580</v>
      </c>
      <c r="G204" s="62">
        <v>620</v>
      </c>
      <c r="AA204">
        <v>0</v>
      </c>
    </row>
    <row r="205" spans="1:27" ht="12.75">
      <c r="A205" s="62">
        <v>470</v>
      </c>
      <c r="G205" s="62">
        <v>610</v>
      </c>
      <c r="AA205">
        <v>0</v>
      </c>
    </row>
    <row r="206" spans="1:27" ht="12.75">
      <c r="A206" s="62">
        <v>540</v>
      </c>
      <c r="G206" s="62">
        <v>500</v>
      </c>
      <c r="AA206">
        <v>0</v>
      </c>
    </row>
    <row r="207" spans="1:27" ht="12.75">
      <c r="A207" s="62">
        <v>450</v>
      </c>
      <c r="G207" s="62">
        <v>500</v>
      </c>
      <c r="AA207">
        <v>0</v>
      </c>
    </row>
    <row r="208" spans="1:27" ht="12.75">
      <c r="A208" s="62">
        <v>430</v>
      </c>
      <c r="G208" s="62">
        <v>470</v>
      </c>
      <c r="AA208">
        <v>0</v>
      </c>
    </row>
    <row r="209" spans="1:27" ht="12.75">
      <c r="A209" s="62">
        <v>520</v>
      </c>
      <c r="G209" s="62">
        <v>690</v>
      </c>
      <c r="AA209">
        <v>0</v>
      </c>
    </row>
    <row r="210" spans="1:27" ht="12.75">
      <c r="A210" s="62">
        <v>590</v>
      </c>
      <c r="G210" s="62">
        <v>700</v>
      </c>
      <c r="AA210">
        <v>0</v>
      </c>
    </row>
    <row r="211" spans="1:27" ht="12.75">
      <c r="A211" s="62">
        <v>540</v>
      </c>
      <c r="G211" s="62">
        <v>600</v>
      </c>
      <c r="AA211">
        <v>0</v>
      </c>
    </row>
    <row r="212" spans="1:27" ht="12.75">
      <c r="A212" s="62">
        <v>540</v>
      </c>
      <c r="G212" s="62">
        <v>450</v>
      </c>
      <c r="AA212">
        <v>0</v>
      </c>
    </row>
    <row r="213" spans="1:27" ht="12.75">
      <c r="A213" s="62">
        <v>530</v>
      </c>
      <c r="G213" s="62">
        <v>690</v>
      </c>
      <c r="AA213">
        <v>0</v>
      </c>
    </row>
    <row r="214" spans="1:27" ht="12.75">
      <c r="A214" s="62">
        <v>580</v>
      </c>
      <c r="G214" s="62">
        <v>710</v>
      </c>
      <c r="AA214">
        <v>0</v>
      </c>
    </row>
    <row r="215" spans="1:27" ht="12.75">
      <c r="A215" s="62">
        <v>570</v>
      </c>
      <c r="G215" s="62">
        <v>670</v>
      </c>
      <c r="AA215">
        <v>0</v>
      </c>
    </row>
    <row r="216" spans="1:27" ht="12.75">
      <c r="A216" s="62">
        <v>600</v>
      </c>
      <c r="G216" s="62">
        <v>650</v>
      </c>
      <c r="AA216">
        <v>0</v>
      </c>
    </row>
    <row r="217" spans="1:27" ht="12.75">
      <c r="A217" s="62">
        <v>700</v>
      </c>
      <c r="G217" s="62">
        <v>730</v>
      </c>
      <c r="AA217">
        <v>0</v>
      </c>
    </row>
    <row r="218" spans="1:27" ht="12.75">
      <c r="A218" s="62">
        <v>440</v>
      </c>
      <c r="G218" s="62">
        <v>670</v>
      </c>
      <c r="AA218">
        <v>0</v>
      </c>
    </row>
    <row r="219" spans="1:27" ht="12.75">
      <c r="A219" s="62">
        <v>490</v>
      </c>
      <c r="G219" s="62">
        <v>470</v>
      </c>
      <c r="AA219">
        <v>0</v>
      </c>
    </row>
    <row r="220" spans="1:27" ht="12.75">
      <c r="A220" s="62">
        <v>530</v>
      </c>
      <c r="G220" s="62">
        <v>480</v>
      </c>
      <c r="AA220">
        <v>0</v>
      </c>
    </row>
    <row r="221" spans="1:27" ht="12.75">
      <c r="A221" s="62">
        <v>500</v>
      </c>
      <c r="G221" s="62">
        <v>600</v>
      </c>
      <c r="AA221">
        <v>0</v>
      </c>
    </row>
    <row r="222" spans="1:27" ht="12.75">
      <c r="A222" s="62">
        <v>470</v>
      </c>
      <c r="G222" s="62">
        <v>560</v>
      </c>
      <c r="AA222">
        <v>0</v>
      </c>
    </row>
    <row r="223" spans="1:27" ht="12.75">
      <c r="A223" s="62">
        <v>380</v>
      </c>
      <c r="G223" s="62">
        <v>420</v>
      </c>
      <c r="AA223">
        <v>0</v>
      </c>
    </row>
    <row r="224" spans="1:27" ht="12.75">
      <c r="A224" s="62">
        <v>360</v>
      </c>
      <c r="G224" s="62">
        <v>500</v>
      </c>
      <c r="AA224">
        <v>0</v>
      </c>
    </row>
    <row r="225" spans="1:27" ht="12.75">
      <c r="A225" s="62">
        <v>480</v>
      </c>
      <c r="G225" s="62">
        <v>500</v>
      </c>
      <c r="AA225">
        <v>0</v>
      </c>
    </row>
    <row r="226" spans="1:27" ht="12.75">
      <c r="A226" s="62">
        <v>600</v>
      </c>
      <c r="G226" s="62">
        <v>680</v>
      </c>
      <c r="AA226">
        <v>0</v>
      </c>
    </row>
    <row r="227" spans="1:27" ht="12.75">
      <c r="A227" s="62">
        <v>430</v>
      </c>
      <c r="G227" s="62">
        <v>510</v>
      </c>
      <c r="AA227">
        <v>0</v>
      </c>
    </row>
    <row r="228" spans="1:27" ht="12.75">
      <c r="A228" s="62">
        <v>500</v>
      </c>
      <c r="G228" s="62">
        <v>560</v>
      </c>
      <c r="AA228">
        <v>0</v>
      </c>
    </row>
    <row r="229" spans="1:27" ht="12.75">
      <c r="A229" s="62">
        <v>540</v>
      </c>
      <c r="G229" s="62">
        <v>560</v>
      </c>
      <c r="AA229">
        <v>0</v>
      </c>
    </row>
    <row r="230" spans="1:27" ht="12.75">
      <c r="A230" s="62">
        <v>470</v>
      </c>
      <c r="G230" s="62">
        <v>560</v>
      </c>
      <c r="AA230">
        <v>0</v>
      </c>
    </row>
    <row r="231" spans="1:27" ht="12.75">
      <c r="A231" s="62">
        <v>470</v>
      </c>
      <c r="G231" s="62">
        <v>470</v>
      </c>
      <c r="AA231">
        <v>0</v>
      </c>
    </row>
    <row r="232" spans="1:27" ht="12.75">
      <c r="A232" s="62">
        <v>400</v>
      </c>
      <c r="G232" s="62">
        <v>630</v>
      </c>
      <c r="AA232">
        <v>0</v>
      </c>
    </row>
    <row r="233" spans="1:27" ht="12.75">
      <c r="A233" s="62">
        <v>620</v>
      </c>
      <c r="G233" s="62">
        <v>580</v>
      </c>
      <c r="AA233">
        <v>0</v>
      </c>
    </row>
    <row r="234" spans="1:27" ht="12.75">
      <c r="A234" s="62">
        <v>470</v>
      </c>
      <c r="G234" s="62">
        <v>480</v>
      </c>
      <c r="AA234">
        <v>0</v>
      </c>
    </row>
    <row r="235" spans="1:27" ht="12.75">
      <c r="A235" s="62">
        <v>390</v>
      </c>
      <c r="G235" s="62">
        <v>520</v>
      </c>
      <c r="AA235">
        <v>0</v>
      </c>
    </row>
    <row r="236" spans="1:27" ht="12.75">
      <c r="A236" s="62">
        <v>530</v>
      </c>
      <c r="G236" s="62">
        <v>530</v>
      </c>
      <c r="AA236">
        <v>0</v>
      </c>
    </row>
    <row r="237" spans="1:27" ht="12.75">
      <c r="A237" s="62">
        <v>460</v>
      </c>
      <c r="G237" s="62">
        <v>670</v>
      </c>
      <c r="AA237">
        <v>0</v>
      </c>
    </row>
    <row r="238" spans="1:27" ht="12.75">
      <c r="A238" s="62">
        <v>600</v>
      </c>
      <c r="G238" s="62">
        <v>700</v>
      </c>
      <c r="AA238">
        <v>0</v>
      </c>
    </row>
    <row r="239" spans="1:27" ht="12.75">
      <c r="A239" s="62">
        <v>450</v>
      </c>
      <c r="G239" s="62">
        <v>350</v>
      </c>
      <c r="AA239">
        <v>0</v>
      </c>
    </row>
    <row r="240" spans="1:27" ht="12.75">
      <c r="A240" s="62">
        <v>560</v>
      </c>
      <c r="G240" s="62">
        <v>580</v>
      </c>
      <c r="AA240">
        <v>0</v>
      </c>
    </row>
    <row r="241" spans="1:27" ht="12.75">
      <c r="A241" s="62">
        <v>500</v>
      </c>
      <c r="G241" s="62">
        <v>420</v>
      </c>
      <c r="AA241">
        <v>0</v>
      </c>
    </row>
    <row r="242" spans="1:27" ht="12.75">
      <c r="A242" s="62">
        <v>660</v>
      </c>
      <c r="G242" s="62">
        <v>730</v>
      </c>
      <c r="AA242">
        <v>0</v>
      </c>
    </row>
    <row r="243" spans="1:27" ht="12.75">
      <c r="A243" s="62">
        <v>440</v>
      </c>
      <c r="G243" s="62">
        <v>650</v>
      </c>
      <c r="AA243">
        <v>0</v>
      </c>
    </row>
    <row r="244" spans="1:27" ht="12.75">
      <c r="A244" s="62">
        <v>520</v>
      </c>
      <c r="G244" s="62">
        <v>580</v>
      </c>
      <c r="AA244">
        <v>0</v>
      </c>
    </row>
    <row r="245" spans="1:27" ht="12.75">
      <c r="A245" s="62">
        <v>450</v>
      </c>
      <c r="G245" s="62">
        <v>660</v>
      </c>
      <c r="AA245">
        <v>0</v>
      </c>
    </row>
    <row r="246" spans="1:27" ht="12.75">
      <c r="A246" s="62">
        <v>490</v>
      </c>
      <c r="G246" s="62">
        <v>610</v>
      </c>
      <c r="AA246">
        <v>0</v>
      </c>
    </row>
    <row r="247" spans="1:27" ht="12.75">
      <c r="A247" s="62">
        <v>490</v>
      </c>
      <c r="G247" s="62">
        <v>540</v>
      </c>
      <c r="AA247">
        <v>0</v>
      </c>
    </row>
    <row r="248" spans="1:27" ht="12.75">
      <c r="A248" s="62">
        <v>510</v>
      </c>
      <c r="G248" s="62">
        <v>480</v>
      </c>
      <c r="AA248">
        <v>0</v>
      </c>
    </row>
    <row r="249" spans="1:27" ht="12.75">
      <c r="A249" s="62">
        <v>620</v>
      </c>
      <c r="G249" s="62">
        <v>690</v>
      </c>
      <c r="AA249">
        <v>0</v>
      </c>
    </row>
    <row r="250" spans="1:27" ht="12.75">
      <c r="A250" s="62">
        <v>460</v>
      </c>
      <c r="G250" s="62">
        <v>570</v>
      </c>
      <c r="AA250">
        <v>0</v>
      </c>
    </row>
    <row r="251" spans="1:27" ht="12.75">
      <c r="A251" s="62">
        <v>490</v>
      </c>
      <c r="G251" s="62">
        <v>430</v>
      </c>
      <c r="AA251">
        <v>0</v>
      </c>
    </row>
    <row r="252" spans="1:27" ht="12.75">
      <c r="A252" s="62">
        <v>660</v>
      </c>
      <c r="G252" s="62">
        <v>590</v>
      </c>
      <c r="AA252">
        <v>0</v>
      </c>
    </row>
    <row r="253" spans="1:27" ht="12.75">
      <c r="A253" s="62">
        <v>550</v>
      </c>
      <c r="G253" s="62">
        <v>780</v>
      </c>
      <c r="AA253">
        <v>0</v>
      </c>
    </row>
    <row r="254" spans="1:27" ht="12.75">
      <c r="A254" s="62">
        <v>410</v>
      </c>
      <c r="G254" s="62">
        <v>590</v>
      </c>
      <c r="AA254">
        <v>0</v>
      </c>
    </row>
    <row r="255" spans="1:27" ht="12.75">
      <c r="A255" s="62">
        <v>470</v>
      </c>
      <c r="G255" s="62">
        <v>460</v>
      </c>
      <c r="AA255">
        <v>0</v>
      </c>
    </row>
    <row r="256" spans="1:27" ht="12.75">
      <c r="A256" s="62">
        <v>680</v>
      </c>
      <c r="G256" s="62">
        <v>760</v>
      </c>
      <c r="AA256">
        <v>0</v>
      </c>
    </row>
    <row r="257" spans="1:27" ht="12.75">
      <c r="A257" s="62">
        <v>560</v>
      </c>
      <c r="G257" s="62">
        <v>570</v>
      </c>
      <c r="AA257">
        <v>0</v>
      </c>
    </row>
    <row r="258" spans="1:27" ht="12.75">
      <c r="A258" s="62">
        <v>360</v>
      </c>
      <c r="G258" s="62">
        <v>440</v>
      </c>
      <c r="AA258">
        <v>0</v>
      </c>
    </row>
    <row r="259" spans="1:27" ht="12.75">
      <c r="A259" s="62">
        <v>620</v>
      </c>
      <c r="G259" s="62">
        <v>520</v>
      </c>
      <c r="AA259">
        <v>0</v>
      </c>
    </row>
    <row r="260" spans="1:27" ht="12.75">
      <c r="A260" s="62">
        <v>500</v>
      </c>
      <c r="G260" s="62">
        <v>560</v>
      </c>
      <c r="AA260">
        <v>0</v>
      </c>
    </row>
    <row r="261" spans="1:27" ht="12.75">
      <c r="A261" s="62">
        <v>440</v>
      </c>
      <c r="G261" s="62">
        <v>660</v>
      </c>
      <c r="AA261">
        <v>0</v>
      </c>
    </row>
    <row r="262" spans="1:27" ht="12.75">
      <c r="A262" s="62">
        <v>580</v>
      </c>
      <c r="G262" s="62">
        <v>580</v>
      </c>
      <c r="AA262">
        <v>0</v>
      </c>
    </row>
    <row r="263" spans="1:27" ht="12.75">
      <c r="A263" s="62">
        <v>360</v>
      </c>
      <c r="G263" s="62">
        <v>550</v>
      </c>
      <c r="AA263">
        <v>0</v>
      </c>
    </row>
    <row r="264" spans="1:27" ht="12.75">
      <c r="A264" s="62">
        <v>480</v>
      </c>
      <c r="G264" s="62">
        <v>480</v>
      </c>
      <c r="AA264">
        <v>0</v>
      </c>
    </row>
    <row r="265" spans="1:27" ht="12.75">
      <c r="A265" s="62">
        <v>650</v>
      </c>
      <c r="G265" s="62">
        <v>500</v>
      </c>
      <c r="AA265">
        <v>0</v>
      </c>
    </row>
    <row r="266" spans="1:27" ht="12.75">
      <c r="A266" s="62">
        <v>590</v>
      </c>
      <c r="G266" s="62">
        <v>730</v>
      </c>
      <c r="AA266">
        <v>0</v>
      </c>
    </row>
    <row r="267" spans="1:27" ht="12.75">
      <c r="A267" s="62">
        <v>430</v>
      </c>
      <c r="G267" s="62">
        <v>600</v>
      </c>
      <c r="AA267">
        <v>0</v>
      </c>
    </row>
    <row r="268" spans="1:27" ht="12.75">
      <c r="A268" s="62">
        <v>400</v>
      </c>
      <c r="G268" s="62">
        <v>520</v>
      </c>
      <c r="AA268">
        <v>0</v>
      </c>
    </row>
    <row r="269" spans="1:27" ht="12.75">
      <c r="A269" s="62">
        <v>400</v>
      </c>
      <c r="G269" s="62">
        <v>570</v>
      </c>
      <c r="AA269">
        <v>0</v>
      </c>
    </row>
    <row r="270" spans="1:27" ht="12.75">
      <c r="A270" s="62">
        <v>550</v>
      </c>
      <c r="G270" s="62">
        <v>690</v>
      </c>
      <c r="AA270">
        <v>0</v>
      </c>
    </row>
    <row r="271" spans="1:27" ht="12.75">
      <c r="A271" s="62">
        <v>540</v>
      </c>
      <c r="G271" s="62">
        <v>620</v>
      </c>
      <c r="AA271">
        <v>0</v>
      </c>
    </row>
    <row r="272" spans="1:27" ht="12.75">
      <c r="A272" s="62">
        <v>600</v>
      </c>
      <c r="G272" s="62">
        <v>670</v>
      </c>
      <c r="AA272">
        <v>0</v>
      </c>
    </row>
    <row r="273" spans="1:27" ht="12.75">
      <c r="A273" s="62">
        <v>560</v>
      </c>
      <c r="G273" s="62">
        <v>660</v>
      </c>
      <c r="AA273">
        <v>0</v>
      </c>
    </row>
    <row r="274" spans="1:27" ht="12.75">
      <c r="A274" s="62">
        <v>350</v>
      </c>
      <c r="G274" s="62">
        <v>600</v>
      </c>
      <c r="AA274">
        <v>0</v>
      </c>
    </row>
    <row r="275" spans="1:27" ht="12.75">
      <c r="A275" s="62">
        <v>440</v>
      </c>
      <c r="G275" s="62">
        <v>600</v>
      </c>
      <c r="AA275">
        <v>0</v>
      </c>
    </row>
    <row r="276" spans="1:27" ht="12.75">
      <c r="A276" s="62">
        <v>430</v>
      </c>
      <c r="G276" s="62">
        <v>380</v>
      </c>
      <c r="AA276">
        <v>0</v>
      </c>
    </row>
    <row r="277" spans="1:27" ht="12.75">
      <c r="A277" s="62">
        <v>450</v>
      </c>
      <c r="G277" s="62">
        <v>580</v>
      </c>
      <c r="AA277">
        <v>0</v>
      </c>
    </row>
    <row r="278" spans="1:27" ht="12.75">
      <c r="A278" s="62">
        <v>540</v>
      </c>
      <c r="G278" s="62">
        <v>530</v>
      </c>
      <c r="AA278">
        <v>0</v>
      </c>
    </row>
    <row r="279" spans="1:27" ht="12.75">
      <c r="A279" s="62">
        <v>600</v>
      </c>
      <c r="G279" s="62">
        <v>590</v>
      </c>
      <c r="AA279">
        <v>0</v>
      </c>
    </row>
    <row r="280" spans="1:27" ht="12.75">
      <c r="A280" s="62">
        <v>450</v>
      </c>
      <c r="G280" s="62">
        <v>550</v>
      </c>
      <c r="AA280">
        <v>0</v>
      </c>
    </row>
    <row r="281" spans="1:27" ht="12.75">
      <c r="A281" s="62">
        <v>670</v>
      </c>
      <c r="G281" s="62">
        <v>700</v>
      </c>
      <c r="AA281">
        <v>0</v>
      </c>
    </row>
    <row r="282" spans="1:27" ht="12.75">
      <c r="A282" s="62">
        <v>400</v>
      </c>
      <c r="G282" s="62">
        <v>430</v>
      </c>
      <c r="AA282">
        <v>0</v>
      </c>
    </row>
    <row r="283" spans="1:27" ht="12.75">
      <c r="A283" s="62">
        <v>540</v>
      </c>
      <c r="G283" s="62">
        <v>650</v>
      </c>
      <c r="AA283">
        <v>0</v>
      </c>
    </row>
    <row r="284" spans="1:27" ht="12.75">
      <c r="A284" s="62">
        <v>520</v>
      </c>
      <c r="G284" s="62">
        <v>520</v>
      </c>
      <c r="AA284">
        <v>0</v>
      </c>
    </row>
    <row r="285" spans="1:27" ht="12.75">
      <c r="A285" s="62">
        <v>520</v>
      </c>
      <c r="G285" s="62">
        <v>480</v>
      </c>
      <c r="AA285">
        <v>0</v>
      </c>
    </row>
    <row r="286" spans="1:27" ht="12.75">
      <c r="A286" s="62">
        <v>560</v>
      </c>
      <c r="G286" s="62">
        <v>600</v>
      </c>
      <c r="AA286">
        <v>0</v>
      </c>
    </row>
    <row r="287" spans="1:27" ht="12.75">
      <c r="A287" s="62">
        <v>440</v>
      </c>
      <c r="G287" s="62">
        <v>530</v>
      </c>
      <c r="AA287">
        <v>0</v>
      </c>
    </row>
    <row r="288" spans="1:27" ht="12.75">
      <c r="A288" s="62">
        <v>470</v>
      </c>
      <c r="G288" s="62">
        <v>620</v>
      </c>
      <c r="AA288">
        <v>0</v>
      </c>
    </row>
    <row r="289" spans="1:27" ht="12.75">
      <c r="A289" s="62">
        <v>450</v>
      </c>
      <c r="G289" s="62">
        <v>580</v>
      </c>
      <c r="AA289">
        <v>0</v>
      </c>
    </row>
    <row r="290" spans="1:27" ht="12.75">
      <c r="A290" s="62">
        <v>560</v>
      </c>
      <c r="G290" s="62">
        <v>620</v>
      </c>
      <c r="AA290">
        <v>0</v>
      </c>
    </row>
    <row r="291" spans="1:27" ht="12.75">
      <c r="A291" s="62">
        <v>660</v>
      </c>
      <c r="G291" s="62">
        <v>730</v>
      </c>
      <c r="AA291">
        <v>0</v>
      </c>
    </row>
    <row r="292" spans="1:27" ht="12.75">
      <c r="A292" s="62">
        <v>580</v>
      </c>
      <c r="G292" s="62">
        <v>730</v>
      </c>
      <c r="AA292">
        <v>0</v>
      </c>
    </row>
    <row r="293" spans="1:27" ht="12.75">
      <c r="A293" s="62">
        <v>500</v>
      </c>
      <c r="G293" s="62">
        <v>560</v>
      </c>
      <c r="AA293">
        <v>0</v>
      </c>
    </row>
    <row r="294" spans="1:27" ht="12.75">
      <c r="A294" s="62">
        <v>550</v>
      </c>
      <c r="G294" s="62">
        <v>620</v>
      </c>
      <c r="AA294">
        <v>0</v>
      </c>
    </row>
    <row r="295" spans="1:27" ht="12.75">
      <c r="A295" s="62">
        <v>560</v>
      </c>
      <c r="G295" s="62">
        <v>560</v>
      </c>
      <c r="AA295">
        <v>0</v>
      </c>
    </row>
    <row r="296" spans="1:27" ht="12.75">
      <c r="A296" s="62">
        <v>780</v>
      </c>
      <c r="G296" s="62">
        <v>800</v>
      </c>
      <c r="AA296">
        <v>0</v>
      </c>
    </row>
    <row r="297" spans="1:27" ht="12.75">
      <c r="A297" s="62">
        <v>670</v>
      </c>
      <c r="G297" s="62">
        <v>670</v>
      </c>
      <c r="AA297">
        <v>0</v>
      </c>
    </row>
    <row r="298" spans="1:27" ht="12.75">
      <c r="A298" s="62">
        <v>510</v>
      </c>
      <c r="G298" s="62">
        <v>600</v>
      </c>
      <c r="AA298">
        <v>0</v>
      </c>
    </row>
    <row r="299" spans="1:27" ht="12.75">
      <c r="A299" s="62">
        <v>470</v>
      </c>
      <c r="G299" s="62">
        <v>530</v>
      </c>
      <c r="AA299">
        <v>0</v>
      </c>
    </row>
    <row r="300" spans="1:27" ht="12.75">
      <c r="A300" s="62">
        <v>420</v>
      </c>
      <c r="G300" s="62">
        <v>550</v>
      </c>
      <c r="AA300">
        <v>0</v>
      </c>
    </row>
    <row r="301" spans="1:27" ht="12.75">
      <c r="A301" s="62">
        <v>520</v>
      </c>
      <c r="G301" s="62">
        <v>660</v>
      </c>
      <c r="AA301">
        <v>0</v>
      </c>
    </row>
    <row r="302" spans="1:27" ht="12.75">
      <c r="A302" s="62">
        <v>480</v>
      </c>
      <c r="G302" s="62">
        <v>650</v>
      </c>
      <c r="AA302">
        <v>0</v>
      </c>
    </row>
    <row r="303" spans="1:27" ht="12.75">
      <c r="A303" s="62">
        <v>670</v>
      </c>
      <c r="G303" s="62">
        <v>670</v>
      </c>
      <c r="AA303">
        <v>0</v>
      </c>
    </row>
    <row r="304" spans="1:27" ht="12.75">
      <c r="A304" s="62">
        <v>530</v>
      </c>
      <c r="G304" s="62">
        <v>540</v>
      </c>
      <c r="AA304">
        <v>0</v>
      </c>
    </row>
    <row r="305" spans="1:27" ht="12.75">
      <c r="A305" s="62">
        <v>690</v>
      </c>
      <c r="G305" s="62">
        <v>670</v>
      </c>
      <c r="AA305">
        <v>0</v>
      </c>
    </row>
    <row r="306" spans="1:27" ht="12.75">
      <c r="A306" s="62">
        <v>540</v>
      </c>
      <c r="G306" s="62">
        <v>740</v>
      </c>
      <c r="AA306">
        <v>0</v>
      </c>
    </row>
    <row r="307" spans="1:27" ht="12.75">
      <c r="A307" s="62">
        <v>580</v>
      </c>
      <c r="G307" s="62">
        <v>590</v>
      </c>
      <c r="AA307">
        <v>0</v>
      </c>
    </row>
    <row r="308" spans="1:27" ht="12.75">
      <c r="A308" s="62">
        <v>470</v>
      </c>
      <c r="G308" s="62">
        <v>610</v>
      </c>
      <c r="AA308">
        <v>0</v>
      </c>
    </row>
    <row r="309" spans="1:27" ht="12.75">
      <c r="A309" s="62">
        <v>600</v>
      </c>
      <c r="G309" s="62">
        <v>650</v>
      </c>
      <c r="AA309">
        <v>0</v>
      </c>
    </row>
    <row r="310" spans="1:27" ht="12.75">
      <c r="A310" s="62">
        <v>580</v>
      </c>
      <c r="G310" s="62">
        <v>660</v>
      </c>
      <c r="AA310">
        <v>0</v>
      </c>
    </row>
    <row r="311" spans="1:27" ht="12.75">
      <c r="A311" s="62">
        <v>560</v>
      </c>
      <c r="G311" s="62">
        <v>620</v>
      </c>
      <c r="AA311">
        <v>0</v>
      </c>
    </row>
    <row r="312" spans="1:27" ht="12.75">
      <c r="A312" s="62">
        <v>620</v>
      </c>
      <c r="G312" s="62">
        <v>740</v>
      </c>
      <c r="AA312">
        <v>0</v>
      </c>
    </row>
    <row r="313" spans="1:27" ht="12.75">
      <c r="A313" s="62">
        <v>380</v>
      </c>
      <c r="G313" s="62">
        <v>560</v>
      </c>
      <c r="AA313">
        <v>0</v>
      </c>
    </row>
    <row r="314" spans="1:27" ht="12.75">
      <c r="A314" s="62">
        <v>430</v>
      </c>
      <c r="G314" s="62">
        <v>390</v>
      </c>
      <c r="AA314">
        <v>0</v>
      </c>
    </row>
    <row r="315" spans="1:27" ht="12.75">
      <c r="A315" s="62">
        <v>320</v>
      </c>
      <c r="G315" s="62">
        <v>450</v>
      </c>
      <c r="AA315">
        <v>0</v>
      </c>
    </row>
    <row r="316" spans="1:27" ht="12.75">
      <c r="A316" s="62">
        <v>480</v>
      </c>
      <c r="G316" s="62">
        <v>500</v>
      </c>
      <c r="AA316">
        <v>0</v>
      </c>
    </row>
    <row r="317" spans="1:27" ht="12.75">
      <c r="A317" s="62">
        <v>480</v>
      </c>
      <c r="G317" s="62">
        <v>660</v>
      </c>
      <c r="AA317">
        <v>0</v>
      </c>
    </row>
    <row r="318" spans="1:27" ht="12.75">
      <c r="A318" s="62">
        <v>460</v>
      </c>
      <c r="G318" s="62">
        <v>570</v>
      </c>
      <c r="AA318">
        <v>0</v>
      </c>
    </row>
    <row r="319" spans="1:27" ht="12.75">
      <c r="A319" s="62">
        <v>570</v>
      </c>
      <c r="G319" s="62">
        <v>660</v>
      </c>
      <c r="AA319">
        <v>0</v>
      </c>
    </row>
    <row r="320" spans="1:27" ht="12.75">
      <c r="A320" s="62">
        <v>580</v>
      </c>
      <c r="G320" s="62">
        <v>590</v>
      </c>
      <c r="AA320">
        <v>0</v>
      </c>
    </row>
    <row r="321" spans="1:27" ht="12.75">
      <c r="A321" s="62">
        <v>550</v>
      </c>
      <c r="G321" s="62">
        <v>600</v>
      </c>
      <c r="AA321">
        <v>0</v>
      </c>
    </row>
    <row r="322" spans="1:27" ht="12.75">
      <c r="A322" s="62">
        <v>610</v>
      </c>
      <c r="G322" s="62">
        <v>740</v>
      </c>
      <c r="AA322">
        <v>0</v>
      </c>
    </row>
    <row r="323" spans="1:27" ht="12.75">
      <c r="A323" s="62">
        <v>450</v>
      </c>
      <c r="G323" s="62">
        <v>600</v>
      </c>
      <c r="AA323">
        <v>0</v>
      </c>
    </row>
    <row r="324" spans="1:27" ht="12.75">
      <c r="A324" s="62">
        <v>520</v>
      </c>
      <c r="G324" s="62">
        <v>590</v>
      </c>
      <c r="AA324">
        <v>0</v>
      </c>
    </row>
    <row r="325" spans="1:27" ht="12.75">
      <c r="A325" s="62">
        <v>550</v>
      </c>
      <c r="G325" s="62">
        <v>690</v>
      </c>
      <c r="AA325">
        <v>0</v>
      </c>
    </row>
    <row r="326" spans="1:27" ht="12.75">
      <c r="A326" s="62">
        <v>660</v>
      </c>
      <c r="G326" s="62">
        <v>690</v>
      </c>
      <c r="AA326">
        <v>0</v>
      </c>
    </row>
    <row r="327" spans="1:27" ht="12.75">
      <c r="A327" s="62">
        <v>570</v>
      </c>
      <c r="G327" s="62">
        <v>570</v>
      </c>
      <c r="AA327">
        <v>0</v>
      </c>
    </row>
    <row r="328" spans="1:27" ht="12.75">
      <c r="A328" s="62">
        <v>630</v>
      </c>
      <c r="G328" s="62">
        <v>690</v>
      </c>
      <c r="AA328">
        <v>0</v>
      </c>
    </row>
    <row r="329" spans="1:27" ht="12.75">
      <c r="A329" s="62">
        <v>450</v>
      </c>
      <c r="G329" s="62">
        <v>540</v>
      </c>
      <c r="AA329">
        <v>0</v>
      </c>
    </row>
    <row r="330" spans="1:27" ht="12.75">
      <c r="A330" s="62">
        <v>480</v>
      </c>
      <c r="G330" s="62">
        <v>650</v>
      </c>
      <c r="AA330">
        <v>0</v>
      </c>
    </row>
    <row r="331" spans="1:27" ht="12.75">
      <c r="A331" s="62">
        <v>400</v>
      </c>
      <c r="G331" s="62">
        <v>600</v>
      </c>
      <c r="AA331">
        <v>0</v>
      </c>
    </row>
    <row r="332" spans="1:27" ht="12.75">
      <c r="A332" s="62">
        <v>480</v>
      </c>
      <c r="G332" s="62">
        <v>560</v>
      </c>
      <c r="AA332">
        <v>0</v>
      </c>
    </row>
    <row r="333" spans="1:27" ht="12.75">
      <c r="A333" s="62">
        <v>500</v>
      </c>
      <c r="G333" s="62">
        <v>560</v>
      </c>
      <c r="AA333">
        <v>0</v>
      </c>
    </row>
    <row r="334" spans="1:27" ht="12.75">
      <c r="A334" s="62">
        <v>420</v>
      </c>
      <c r="G334" s="62">
        <v>560</v>
      </c>
      <c r="AA334">
        <v>0</v>
      </c>
    </row>
    <row r="335" spans="1:27" ht="12.75">
      <c r="A335" s="62">
        <v>580</v>
      </c>
      <c r="G335" s="62">
        <v>710</v>
      </c>
      <c r="AA335">
        <v>0</v>
      </c>
    </row>
    <row r="336" spans="1:27" ht="12.75">
      <c r="A336" s="62">
        <v>720</v>
      </c>
      <c r="G336" s="62">
        <v>700</v>
      </c>
      <c r="AA336">
        <v>0</v>
      </c>
    </row>
    <row r="337" spans="1:27" ht="12.75">
      <c r="A337" s="62">
        <v>400</v>
      </c>
      <c r="G337" s="62">
        <v>490</v>
      </c>
      <c r="AA337">
        <v>0</v>
      </c>
    </row>
    <row r="338" spans="1:27" ht="12.75">
      <c r="A338" s="62">
        <v>420</v>
      </c>
      <c r="G338" s="62">
        <v>540</v>
      </c>
      <c r="AA338">
        <v>0</v>
      </c>
    </row>
    <row r="339" spans="1:27" ht="12.75">
      <c r="A339" s="62">
        <v>610</v>
      </c>
      <c r="G339" s="62">
        <v>730</v>
      </c>
      <c r="AA339">
        <v>0</v>
      </c>
    </row>
    <row r="340" spans="1:27" ht="12.75">
      <c r="A340" s="62">
        <v>470</v>
      </c>
      <c r="G340" s="62">
        <v>550</v>
      </c>
      <c r="AA340">
        <v>0</v>
      </c>
    </row>
    <row r="341" spans="1:27" ht="12.75">
      <c r="A341" s="62">
        <v>390</v>
      </c>
      <c r="G341" s="62">
        <v>530</v>
      </c>
      <c r="AA341">
        <v>0</v>
      </c>
    </row>
    <row r="342" spans="1:27" ht="12.75">
      <c r="A342" s="62">
        <v>340</v>
      </c>
      <c r="G342" s="62">
        <v>650</v>
      </c>
      <c r="AA342">
        <v>0</v>
      </c>
    </row>
    <row r="343" spans="1:27" ht="12.75">
      <c r="A343" s="62">
        <v>400</v>
      </c>
      <c r="G343" s="62">
        <v>530</v>
      </c>
      <c r="AA343">
        <v>0</v>
      </c>
    </row>
    <row r="344" spans="1:27" ht="12.75">
      <c r="A344" s="62">
        <v>500</v>
      </c>
      <c r="G344" s="62">
        <v>570</v>
      </c>
      <c r="AA344">
        <v>0</v>
      </c>
    </row>
    <row r="345" spans="1:27" ht="12.75">
      <c r="A345" s="62">
        <v>340</v>
      </c>
      <c r="G345" s="62">
        <v>580</v>
      </c>
      <c r="AA345">
        <v>0</v>
      </c>
    </row>
    <row r="346" spans="1:27" ht="12.75">
      <c r="A346" s="62">
        <v>430</v>
      </c>
      <c r="G346" s="62">
        <v>550</v>
      </c>
      <c r="AA346">
        <v>0</v>
      </c>
    </row>
    <row r="347" spans="1:27" ht="12.75">
      <c r="A347" s="62">
        <v>380</v>
      </c>
      <c r="G347" s="62">
        <v>530</v>
      </c>
      <c r="AA347">
        <v>0</v>
      </c>
    </row>
    <row r="348" spans="1:27" ht="12.75">
      <c r="A348" s="62">
        <v>570</v>
      </c>
      <c r="G348" s="62">
        <v>680</v>
      </c>
      <c r="AA348">
        <v>0</v>
      </c>
    </row>
    <row r="349" spans="1:27" ht="12.75">
      <c r="A349" s="62">
        <v>600</v>
      </c>
      <c r="G349" s="62">
        <v>500</v>
      </c>
      <c r="AA349">
        <v>0</v>
      </c>
    </row>
    <row r="350" spans="1:27" ht="12.75">
      <c r="A350" s="62">
        <v>420</v>
      </c>
      <c r="G350" s="62">
        <v>540</v>
      </c>
      <c r="AA350">
        <v>0</v>
      </c>
    </row>
    <row r="351" spans="1:27" ht="12.75">
      <c r="A351" s="62">
        <v>550</v>
      </c>
      <c r="G351" s="62">
        <v>720</v>
      </c>
      <c r="AA351">
        <v>0</v>
      </c>
    </row>
    <row r="352" spans="1:27" ht="12.75">
      <c r="A352" s="62">
        <v>600</v>
      </c>
      <c r="G352" s="62">
        <v>700</v>
      </c>
      <c r="AA352">
        <v>0</v>
      </c>
    </row>
    <row r="353" spans="1:27" ht="12.75">
      <c r="A353" s="62">
        <v>420</v>
      </c>
      <c r="G353" s="62">
        <v>460</v>
      </c>
      <c r="AA353">
        <v>0</v>
      </c>
    </row>
    <row r="354" spans="1:27" ht="12.75">
      <c r="A354" s="62">
        <v>560</v>
      </c>
      <c r="G354" s="62">
        <v>670</v>
      </c>
      <c r="AA354">
        <v>0</v>
      </c>
    </row>
    <row r="355" spans="1:27" ht="12.75">
      <c r="A355" s="62">
        <v>500</v>
      </c>
      <c r="G355" s="62">
        <v>600</v>
      </c>
      <c r="AA355">
        <v>0</v>
      </c>
    </row>
    <row r="356" spans="1:27" ht="12.75">
      <c r="A356" s="62">
        <v>720</v>
      </c>
      <c r="G356" s="62">
        <v>760</v>
      </c>
      <c r="AA356">
        <v>0</v>
      </c>
    </row>
    <row r="357" spans="1:27" ht="12.75">
      <c r="A357" s="62">
        <v>490</v>
      </c>
      <c r="G357" s="62">
        <v>530</v>
      </c>
      <c r="AA357">
        <v>0</v>
      </c>
    </row>
    <row r="358" spans="1:27" ht="12.75">
      <c r="A358" s="62">
        <v>600</v>
      </c>
      <c r="G358" s="62">
        <v>580</v>
      </c>
      <c r="AA358">
        <v>0</v>
      </c>
    </row>
    <row r="359" spans="1:27" ht="12.75">
      <c r="A359" s="62">
        <v>430</v>
      </c>
      <c r="G359" s="62">
        <v>430</v>
      </c>
      <c r="AA359">
        <v>0</v>
      </c>
    </row>
    <row r="360" spans="1:27" ht="12.75">
      <c r="A360" s="62">
        <v>540</v>
      </c>
      <c r="G360" s="62">
        <v>730</v>
      </c>
      <c r="AA360">
        <v>0</v>
      </c>
    </row>
    <row r="361" spans="1:27" ht="12.75">
      <c r="A361" s="62">
        <v>400</v>
      </c>
      <c r="G361" s="62">
        <v>690</v>
      </c>
      <c r="AA361">
        <v>0</v>
      </c>
    </row>
    <row r="362" spans="1:27" ht="12.75">
      <c r="A362" s="62">
        <v>500</v>
      </c>
      <c r="G362" s="62">
        <v>650</v>
      </c>
      <c r="AA362">
        <v>0</v>
      </c>
    </row>
    <row r="363" spans="1:27" ht="12.75">
      <c r="A363" s="62">
        <v>370</v>
      </c>
      <c r="G363" s="62">
        <v>580</v>
      </c>
      <c r="AA363">
        <v>0</v>
      </c>
    </row>
    <row r="364" spans="1:27" ht="12.75">
      <c r="A364" s="62">
        <v>560</v>
      </c>
      <c r="G364" s="62">
        <v>650</v>
      </c>
      <c r="AA364">
        <v>0</v>
      </c>
    </row>
    <row r="365" spans="1:27" ht="12.75">
      <c r="A365" s="62">
        <v>600</v>
      </c>
      <c r="G365" s="62">
        <v>620</v>
      </c>
      <c r="AA365">
        <v>0</v>
      </c>
    </row>
    <row r="366" spans="1:27" ht="12.75">
      <c r="A366" s="62">
        <v>640</v>
      </c>
      <c r="G366" s="62">
        <v>550</v>
      </c>
      <c r="AA366">
        <v>0</v>
      </c>
    </row>
    <row r="367" spans="1:27" ht="12.75">
      <c r="A367" s="62">
        <v>640</v>
      </c>
      <c r="G367" s="62">
        <v>640</v>
      </c>
      <c r="AA367">
        <v>0</v>
      </c>
    </row>
    <row r="368" spans="1:27" ht="12.75">
      <c r="A368" s="62">
        <v>530</v>
      </c>
      <c r="G368" s="62">
        <v>640</v>
      </c>
      <c r="AA368">
        <v>0</v>
      </c>
    </row>
    <row r="369" spans="1:27" ht="12.75">
      <c r="A369" s="62">
        <v>530</v>
      </c>
      <c r="G369" s="62">
        <v>610</v>
      </c>
      <c r="AA369">
        <v>0</v>
      </c>
    </row>
    <row r="370" spans="1:27" ht="12.75">
      <c r="A370" s="62">
        <v>500</v>
      </c>
      <c r="G370" s="62">
        <v>720</v>
      </c>
      <c r="AA370">
        <v>0</v>
      </c>
    </row>
    <row r="371" spans="1:27" ht="12.75">
      <c r="A371" s="62">
        <v>500</v>
      </c>
      <c r="G371" s="62">
        <v>620</v>
      </c>
      <c r="AA371">
        <v>0</v>
      </c>
    </row>
    <row r="372" spans="1:27" ht="12.75">
      <c r="A372" s="62">
        <v>680</v>
      </c>
      <c r="G372" s="62">
        <v>680</v>
      </c>
      <c r="AA372">
        <v>0</v>
      </c>
    </row>
    <row r="373" spans="1:27" ht="12.75">
      <c r="A373" s="62">
        <v>560</v>
      </c>
      <c r="G373" s="62">
        <v>640</v>
      </c>
      <c r="AA373">
        <v>0</v>
      </c>
    </row>
    <row r="374" spans="1:27" ht="12.75">
      <c r="A374" s="62">
        <v>560</v>
      </c>
      <c r="G374" s="62">
        <v>500</v>
      </c>
      <c r="AA374">
        <v>0</v>
      </c>
    </row>
    <row r="375" spans="1:27" ht="12.75">
      <c r="A375" s="62">
        <v>500</v>
      </c>
      <c r="G375" s="62">
        <v>570</v>
      </c>
      <c r="AA375">
        <v>0</v>
      </c>
    </row>
    <row r="376" spans="1:27" ht="12.75">
      <c r="A376" s="62">
        <v>470</v>
      </c>
      <c r="G376" s="62">
        <v>520</v>
      </c>
      <c r="AA376">
        <v>0</v>
      </c>
    </row>
    <row r="377" spans="1:27" ht="12.75">
      <c r="A377" s="62">
        <v>600</v>
      </c>
      <c r="G377" s="62">
        <v>760</v>
      </c>
      <c r="AA377">
        <v>0</v>
      </c>
    </row>
    <row r="378" spans="1:27" ht="12.75">
      <c r="A378" s="62">
        <v>740</v>
      </c>
      <c r="G378" s="62">
        <v>780</v>
      </c>
      <c r="AA378">
        <v>0</v>
      </c>
    </row>
    <row r="379" spans="1:27" ht="12.75">
      <c r="A379" s="62">
        <v>360</v>
      </c>
      <c r="G379" s="62">
        <v>660</v>
      </c>
      <c r="AA379">
        <v>0</v>
      </c>
    </row>
    <row r="380" spans="1:27" ht="12.75">
      <c r="A380" s="62">
        <v>660</v>
      </c>
      <c r="G380" s="62">
        <v>800</v>
      </c>
      <c r="AA380">
        <v>0</v>
      </c>
    </row>
    <row r="381" spans="1:27" ht="12.75">
      <c r="A381" s="62">
        <v>560</v>
      </c>
      <c r="G381" s="62">
        <v>690</v>
      </c>
      <c r="AA381">
        <v>0</v>
      </c>
    </row>
    <row r="382" spans="1:27" ht="12.75">
      <c r="A382" s="62">
        <v>580</v>
      </c>
      <c r="G382" s="62">
        <v>650</v>
      </c>
      <c r="AA382">
        <v>0</v>
      </c>
    </row>
    <row r="383" spans="1:27" ht="12.75">
      <c r="A383" s="62">
        <v>510</v>
      </c>
      <c r="G383" s="62">
        <v>660</v>
      </c>
      <c r="AA383">
        <v>0</v>
      </c>
    </row>
    <row r="384" spans="1:27" ht="12.75">
      <c r="A384" s="62">
        <v>600</v>
      </c>
      <c r="G384" s="62">
        <v>670</v>
      </c>
      <c r="AA384">
        <v>0</v>
      </c>
    </row>
    <row r="385" spans="1:27" ht="12.75">
      <c r="A385" s="62">
        <v>360</v>
      </c>
      <c r="G385" s="62">
        <v>480</v>
      </c>
      <c r="AA385">
        <v>0</v>
      </c>
    </row>
    <row r="386" spans="1:27" ht="12.75">
      <c r="A386" s="62">
        <v>510</v>
      </c>
      <c r="G386" s="62">
        <v>560</v>
      </c>
      <c r="AA386">
        <v>0</v>
      </c>
    </row>
    <row r="387" spans="1:27" ht="12.75">
      <c r="A387" s="62">
        <v>720</v>
      </c>
      <c r="G387" s="62">
        <v>730</v>
      </c>
      <c r="AA387">
        <v>0</v>
      </c>
    </row>
    <row r="388" spans="1:27" ht="12.75">
      <c r="A388" s="62">
        <v>460</v>
      </c>
      <c r="G388" s="62">
        <v>530</v>
      </c>
      <c r="AA388">
        <v>0</v>
      </c>
    </row>
    <row r="389" spans="1:27" ht="12.75">
      <c r="A389" s="62">
        <v>500</v>
      </c>
      <c r="G389" s="62">
        <v>600</v>
      </c>
      <c r="AA389">
        <v>0</v>
      </c>
    </row>
    <row r="390" spans="1:27" ht="12.75">
      <c r="A390" s="62">
        <v>460</v>
      </c>
      <c r="G390" s="62">
        <v>620</v>
      </c>
      <c r="AA390">
        <v>0</v>
      </c>
    </row>
    <row r="391" spans="1:27" ht="12.75">
      <c r="A391" s="62">
        <v>470</v>
      </c>
      <c r="G391" s="62">
        <v>560</v>
      </c>
      <c r="AA391">
        <v>0</v>
      </c>
    </row>
    <row r="392" spans="1:27" ht="12.75">
      <c r="A392" s="62">
        <v>400</v>
      </c>
      <c r="G392" s="62">
        <v>460</v>
      </c>
      <c r="AA392">
        <v>0</v>
      </c>
    </row>
    <row r="393" spans="1:27" ht="12.75">
      <c r="A393" s="62">
        <v>440</v>
      </c>
      <c r="G393" s="62">
        <v>460</v>
      </c>
      <c r="AA393">
        <v>0</v>
      </c>
    </row>
    <row r="394" spans="1:27" ht="12.75">
      <c r="A394" s="62">
        <v>600</v>
      </c>
      <c r="G394" s="62">
        <v>670</v>
      </c>
      <c r="AA394">
        <v>0</v>
      </c>
    </row>
    <row r="395" spans="1:27" ht="12.75">
      <c r="A395" s="62">
        <v>510</v>
      </c>
      <c r="G395" s="62">
        <v>740</v>
      </c>
      <c r="AA395">
        <v>0</v>
      </c>
    </row>
    <row r="396" spans="1:27" ht="12.75">
      <c r="A396" s="62">
        <v>500</v>
      </c>
      <c r="G396" s="62">
        <v>650</v>
      </c>
      <c r="AA396">
        <v>0</v>
      </c>
    </row>
    <row r="397" spans="1:27" ht="12.75">
      <c r="A397" s="62">
        <v>610</v>
      </c>
      <c r="G397" s="62">
        <v>570</v>
      </c>
      <c r="AA397">
        <v>0</v>
      </c>
    </row>
    <row r="398" spans="1:27" ht="12.75">
      <c r="A398" s="62">
        <v>680</v>
      </c>
      <c r="G398" s="62">
        <v>740</v>
      </c>
      <c r="AA398">
        <v>0</v>
      </c>
    </row>
    <row r="399" spans="1:27" ht="12.75">
      <c r="A399" s="62">
        <v>740</v>
      </c>
      <c r="G399" s="62">
        <v>530</v>
      </c>
      <c r="AA399">
        <v>0</v>
      </c>
    </row>
    <row r="400" spans="1:27" ht="12.75">
      <c r="A400" s="62">
        <v>550</v>
      </c>
      <c r="G400" s="62">
        <v>580</v>
      </c>
      <c r="AA400">
        <v>0</v>
      </c>
    </row>
    <row r="401" spans="1:27" ht="12.75">
      <c r="A401" s="62">
        <v>450</v>
      </c>
      <c r="G401" s="62">
        <v>430</v>
      </c>
      <c r="AA401">
        <v>0</v>
      </c>
    </row>
    <row r="402" spans="1:27" ht="12.75">
      <c r="A402" s="62">
        <v>400</v>
      </c>
      <c r="G402" s="62">
        <v>540</v>
      </c>
      <c r="AA402">
        <v>0</v>
      </c>
    </row>
    <row r="403" spans="1:27" ht="12.75">
      <c r="A403" s="62">
        <v>620</v>
      </c>
      <c r="G403" s="62">
        <v>650</v>
      </c>
      <c r="AA403">
        <v>0</v>
      </c>
    </row>
    <row r="404" spans="1:27" ht="12.75">
      <c r="A404" s="62">
        <v>540</v>
      </c>
      <c r="G404" s="62">
        <v>600</v>
      </c>
      <c r="AA404">
        <v>0</v>
      </c>
    </row>
    <row r="405" spans="1:27" ht="12.75">
      <c r="A405" s="62">
        <v>570</v>
      </c>
      <c r="G405" s="62">
        <v>600</v>
      </c>
      <c r="AA405">
        <v>0</v>
      </c>
    </row>
    <row r="406" spans="1:27" ht="12.75">
      <c r="A406" s="62">
        <v>450</v>
      </c>
      <c r="G406" s="62">
        <v>650</v>
      </c>
      <c r="AA406">
        <v>0</v>
      </c>
    </row>
    <row r="407" spans="1:27" ht="12.75">
      <c r="A407" s="62">
        <v>430</v>
      </c>
      <c r="G407" s="62">
        <v>480</v>
      </c>
      <c r="AA407">
        <v>0</v>
      </c>
    </row>
    <row r="408" spans="1:27" ht="12.75">
      <c r="A408" s="62">
        <v>460</v>
      </c>
      <c r="G408" s="62">
        <v>650</v>
      </c>
      <c r="AA408">
        <v>0</v>
      </c>
    </row>
    <row r="409" spans="1:27" ht="12.75">
      <c r="A409" s="62">
        <v>500</v>
      </c>
      <c r="G409" s="62">
        <v>480</v>
      </c>
      <c r="AA409">
        <v>0</v>
      </c>
    </row>
    <row r="410" spans="1:27" ht="12.75">
      <c r="A410" s="62">
        <v>540</v>
      </c>
      <c r="G410" s="62">
        <v>650</v>
      </c>
      <c r="AA410">
        <v>0</v>
      </c>
    </row>
    <row r="411" spans="1:27" ht="12.75">
      <c r="A411" s="62">
        <v>540</v>
      </c>
      <c r="G411" s="62">
        <v>350</v>
      </c>
      <c r="AA411">
        <v>0</v>
      </c>
    </row>
    <row r="412" spans="1:27" ht="12.75">
      <c r="A412" s="62">
        <v>540</v>
      </c>
      <c r="G412" s="62">
        <v>640</v>
      </c>
      <c r="AA412">
        <v>0</v>
      </c>
    </row>
    <row r="413" spans="1:27" ht="12.75">
      <c r="A413" s="62">
        <v>580</v>
      </c>
      <c r="G413" s="62">
        <v>710</v>
      </c>
      <c r="AA413">
        <v>0</v>
      </c>
    </row>
    <row r="414" spans="1:27" ht="12.75">
      <c r="A414" s="62">
        <v>570</v>
      </c>
      <c r="G414" s="62">
        <v>680</v>
      </c>
      <c r="AA414">
        <v>0</v>
      </c>
    </row>
    <row r="415" spans="1:27" ht="12.75">
      <c r="A415" s="62">
        <v>370</v>
      </c>
      <c r="G415" s="62">
        <v>490</v>
      </c>
      <c r="AA415">
        <v>0</v>
      </c>
    </row>
    <row r="416" spans="1:27" ht="12.75">
      <c r="A416" s="62">
        <v>520</v>
      </c>
      <c r="G416" s="62">
        <v>560</v>
      </c>
      <c r="AA416">
        <v>0</v>
      </c>
    </row>
    <row r="417" spans="1:27" ht="12.75">
      <c r="A417" s="62">
        <v>590</v>
      </c>
      <c r="G417" s="62">
        <v>680</v>
      </c>
      <c r="AA417">
        <v>0</v>
      </c>
    </row>
    <row r="418" spans="1:27" ht="12.75">
      <c r="A418" s="62">
        <v>540</v>
      </c>
      <c r="G418" s="62">
        <v>670</v>
      </c>
      <c r="AA418">
        <v>0</v>
      </c>
    </row>
    <row r="419" spans="1:27" ht="12.75">
      <c r="A419" s="62">
        <v>640</v>
      </c>
      <c r="G419" s="62">
        <v>630</v>
      </c>
      <c r="AA419">
        <v>0</v>
      </c>
    </row>
    <row r="420" spans="1:27" ht="12.75">
      <c r="A420" s="62">
        <v>490</v>
      </c>
      <c r="G420" s="62">
        <v>650</v>
      </c>
      <c r="AA420">
        <v>0</v>
      </c>
    </row>
    <row r="421" spans="1:27" ht="12.75">
      <c r="A421" s="62">
        <v>580</v>
      </c>
      <c r="G421" s="62">
        <v>560</v>
      </c>
      <c r="AA421">
        <v>0</v>
      </c>
    </row>
    <row r="422" spans="1:27" ht="12.75">
      <c r="A422" s="62">
        <v>460</v>
      </c>
      <c r="G422" s="62">
        <v>500</v>
      </c>
      <c r="AA422">
        <v>0</v>
      </c>
    </row>
    <row r="423" spans="1:27" ht="12.75">
      <c r="A423" s="62">
        <v>600</v>
      </c>
      <c r="G423" s="62">
        <v>660</v>
      </c>
      <c r="AA423">
        <v>0</v>
      </c>
    </row>
    <row r="424" spans="1:27" ht="12.75">
      <c r="A424" s="62">
        <v>380</v>
      </c>
      <c r="G424" s="62">
        <v>590</v>
      </c>
      <c r="AA424">
        <v>0</v>
      </c>
    </row>
    <row r="425" spans="1:27" ht="12.75">
      <c r="A425" s="62">
        <v>660</v>
      </c>
      <c r="G425" s="62">
        <v>540</v>
      </c>
      <c r="AA425">
        <v>0</v>
      </c>
    </row>
    <row r="426" spans="1:27" ht="12.75">
      <c r="A426" s="62">
        <v>670</v>
      </c>
      <c r="G426" s="62">
        <v>680</v>
      </c>
      <c r="AA426">
        <v>0</v>
      </c>
    </row>
    <row r="427" spans="1:27" ht="12.75">
      <c r="A427" s="62">
        <v>580</v>
      </c>
      <c r="G427" s="62">
        <v>650</v>
      </c>
      <c r="AA427">
        <v>0</v>
      </c>
    </row>
    <row r="428" spans="1:27" ht="12.75">
      <c r="A428" s="62">
        <v>560</v>
      </c>
      <c r="G428" s="62">
        <v>560</v>
      </c>
      <c r="AA428">
        <v>0</v>
      </c>
    </row>
    <row r="429" spans="1:27" ht="12.75">
      <c r="A429" s="62">
        <v>580</v>
      </c>
      <c r="G429" s="62">
        <v>730</v>
      </c>
      <c r="AA429">
        <v>0</v>
      </c>
    </row>
    <row r="430" spans="1:27" ht="12.75">
      <c r="A430" s="62">
        <v>440</v>
      </c>
      <c r="G430" s="62">
        <v>600</v>
      </c>
      <c r="AA430">
        <v>0</v>
      </c>
    </row>
    <row r="431" spans="1:27" ht="12.75">
      <c r="A431" s="62">
        <v>450</v>
      </c>
      <c r="G431" s="62">
        <v>530</v>
      </c>
      <c r="AA431">
        <v>0</v>
      </c>
    </row>
    <row r="432" spans="1:27" ht="12.75">
      <c r="A432" s="62">
        <v>430</v>
      </c>
      <c r="G432" s="62">
        <v>380</v>
      </c>
      <c r="AA432">
        <v>0</v>
      </c>
    </row>
    <row r="433" spans="1:27" ht="12.75">
      <c r="A433" s="62">
        <v>580</v>
      </c>
      <c r="G433" s="62">
        <v>560</v>
      </c>
      <c r="AA433">
        <v>0</v>
      </c>
    </row>
    <row r="434" spans="1:27" ht="12.75">
      <c r="A434" s="62">
        <v>660</v>
      </c>
      <c r="G434" s="62">
        <v>600</v>
      </c>
      <c r="AA434">
        <v>0</v>
      </c>
    </row>
    <row r="435" spans="1:27" ht="12.75">
      <c r="A435" s="62">
        <v>490</v>
      </c>
      <c r="G435" s="62">
        <v>500</v>
      </c>
      <c r="AA435">
        <v>0</v>
      </c>
    </row>
    <row r="436" spans="1:27" ht="12.75">
      <c r="A436" s="62">
        <v>480</v>
      </c>
      <c r="G436" s="62">
        <v>470</v>
      </c>
      <c r="AA436">
        <v>0</v>
      </c>
    </row>
    <row r="437" spans="1:27" ht="12.75">
      <c r="A437" s="62">
        <v>470</v>
      </c>
      <c r="G437" s="62">
        <v>500</v>
      </c>
      <c r="AA437">
        <v>0</v>
      </c>
    </row>
    <row r="438" spans="1:27" ht="12.75">
      <c r="A438" s="62">
        <v>580</v>
      </c>
      <c r="G438" s="62">
        <v>570</v>
      </c>
      <c r="AA438">
        <v>0</v>
      </c>
    </row>
    <row r="439" spans="1:27" ht="12.75">
      <c r="A439" s="62">
        <v>490</v>
      </c>
      <c r="G439" s="62">
        <v>480</v>
      </c>
      <c r="AA439">
        <v>0</v>
      </c>
    </row>
    <row r="440" spans="1:27" ht="12.75">
      <c r="A440" s="62">
        <v>380</v>
      </c>
      <c r="G440" s="62">
        <v>520</v>
      </c>
      <c r="AA440">
        <v>0</v>
      </c>
    </row>
    <row r="441" spans="1:27" ht="12.75">
      <c r="A441" s="62">
        <v>640</v>
      </c>
      <c r="G441" s="62">
        <v>730</v>
      </c>
      <c r="AA441">
        <v>0</v>
      </c>
    </row>
    <row r="442" spans="1:27" ht="12.75">
      <c r="A442" s="62">
        <v>510</v>
      </c>
      <c r="G442" s="62">
        <v>520</v>
      </c>
      <c r="AA442">
        <v>0</v>
      </c>
    </row>
    <row r="443" spans="1:27" ht="12.75">
      <c r="A443" s="62">
        <v>430</v>
      </c>
      <c r="G443" s="62">
        <v>480</v>
      </c>
      <c r="AA443">
        <v>0</v>
      </c>
    </row>
    <row r="444" spans="1:27" ht="12.75">
      <c r="A444" s="62">
        <v>590</v>
      </c>
      <c r="G444" s="62">
        <v>620</v>
      </c>
      <c r="AA444">
        <v>0</v>
      </c>
    </row>
    <row r="445" spans="1:27" ht="12.75">
      <c r="A445" s="62">
        <v>490</v>
      </c>
      <c r="G445" s="62">
        <v>660</v>
      </c>
      <c r="AA445">
        <v>0</v>
      </c>
    </row>
    <row r="446" spans="1:27" ht="12.75">
      <c r="A446" s="62">
        <v>430</v>
      </c>
      <c r="G446" s="62">
        <v>550</v>
      </c>
      <c r="AA446">
        <v>0</v>
      </c>
    </row>
    <row r="447" spans="1:27" ht="12.75">
      <c r="A447" s="62">
        <v>450</v>
      </c>
      <c r="G447" s="62">
        <v>590</v>
      </c>
      <c r="AA447">
        <v>0</v>
      </c>
    </row>
    <row r="448" spans="1:27" ht="12.75">
      <c r="A448" s="62">
        <v>660</v>
      </c>
      <c r="G448" s="62">
        <v>720</v>
      </c>
      <c r="AA448">
        <v>0</v>
      </c>
    </row>
    <row r="449" spans="1:27" ht="12.75">
      <c r="A449" s="62">
        <v>480</v>
      </c>
      <c r="G449" s="62">
        <v>660</v>
      </c>
      <c r="AA449">
        <v>0</v>
      </c>
    </row>
    <row r="450" spans="1:27" ht="12.75">
      <c r="A450" s="62">
        <v>650</v>
      </c>
      <c r="G450" s="62">
        <v>540</v>
      </c>
      <c r="AA450">
        <v>0</v>
      </c>
    </row>
    <row r="451" spans="1:27" ht="12.75">
      <c r="A451" s="62">
        <v>540</v>
      </c>
      <c r="G451" s="62">
        <v>690</v>
      </c>
      <c r="AA451">
        <v>0</v>
      </c>
    </row>
    <row r="452" spans="1:27" ht="12.75">
      <c r="A452" s="62">
        <v>600</v>
      </c>
      <c r="G452" s="62">
        <v>690</v>
      </c>
      <c r="AA452">
        <v>0</v>
      </c>
    </row>
    <row r="453" spans="1:27" ht="12.75">
      <c r="A453" s="62">
        <v>460</v>
      </c>
      <c r="G453" s="62">
        <v>570</v>
      </c>
      <c r="AA453">
        <v>0</v>
      </c>
    </row>
    <row r="454" spans="1:27" ht="12.75">
      <c r="A454" s="62">
        <v>570</v>
      </c>
      <c r="G454" s="62">
        <v>690</v>
      </c>
      <c r="AA454">
        <v>0</v>
      </c>
    </row>
    <row r="455" spans="1:27" ht="12.75">
      <c r="A455" s="62">
        <v>530</v>
      </c>
      <c r="G455" s="62">
        <v>660</v>
      </c>
      <c r="AA455">
        <v>0</v>
      </c>
    </row>
    <row r="456" spans="1:27" ht="12.75">
      <c r="A456" s="62">
        <v>380</v>
      </c>
      <c r="G456" s="62">
        <v>560</v>
      </c>
      <c r="AA456">
        <v>0</v>
      </c>
    </row>
    <row r="457" spans="1:27" ht="12.75">
      <c r="A457" s="62">
        <v>420</v>
      </c>
      <c r="G457" s="62">
        <v>560</v>
      </c>
      <c r="AA457">
        <v>0</v>
      </c>
    </row>
    <row r="458" spans="1:27" ht="12.75">
      <c r="A458" s="62">
        <v>520</v>
      </c>
      <c r="G458" s="62">
        <v>610</v>
      </c>
      <c r="AA458">
        <v>0</v>
      </c>
    </row>
    <row r="459" spans="1:27" ht="12.75">
      <c r="A459" s="62">
        <v>500</v>
      </c>
      <c r="G459" s="62">
        <v>610</v>
      </c>
      <c r="AA459">
        <v>0</v>
      </c>
    </row>
    <row r="460" spans="1:27" ht="12.75">
      <c r="A460" s="62">
        <v>470</v>
      </c>
      <c r="G460" s="62">
        <v>680</v>
      </c>
      <c r="AA460">
        <v>0</v>
      </c>
    </row>
    <row r="461" spans="1:27" ht="12.75">
      <c r="A461" s="62">
        <v>700</v>
      </c>
      <c r="G461" s="62">
        <v>660</v>
      </c>
      <c r="AA461">
        <v>0</v>
      </c>
    </row>
    <row r="462" spans="1:27" ht="12.75">
      <c r="A462" s="62">
        <v>540</v>
      </c>
      <c r="G462" s="62">
        <v>600</v>
      </c>
      <c r="AA462">
        <v>0</v>
      </c>
    </row>
    <row r="463" spans="1:27" ht="12.75">
      <c r="A463" s="62">
        <v>500</v>
      </c>
      <c r="G463" s="62">
        <v>610</v>
      </c>
      <c r="AA463">
        <v>0</v>
      </c>
    </row>
    <row r="464" spans="1:27" ht="12.75">
      <c r="A464" s="62">
        <v>510</v>
      </c>
      <c r="G464" s="62">
        <v>640</v>
      </c>
      <c r="AA464">
        <v>0</v>
      </c>
    </row>
    <row r="465" spans="1:27" ht="12.75">
      <c r="A465" s="62">
        <v>630</v>
      </c>
      <c r="G465" s="62">
        <v>750</v>
      </c>
      <c r="AA465">
        <v>0</v>
      </c>
    </row>
    <row r="466" spans="1:27" ht="12.75">
      <c r="A466" s="62">
        <v>440</v>
      </c>
      <c r="G466" s="62">
        <v>600</v>
      </c>
      <c r="AA466">
        <v>0</v>
      </c>
    </row>
    <row r="467" spans="1:27" ht="12.75">
      <c r="A467" s="62">
        <v>490</v>
      </c>
      <c r="G467" s="62">
        <v>610</v>
      </c>
      <c r="AA467">
        <v>0</v>
      </c>
    </row>
    <row r="468" spans="1:27" ht="12.75">
      <c r="A468" s="62">
        <v>510</v>
      </c>
      <c r="G468" s="62">
        <v>510</v>
      </c>
      <c r="AA468">
        <v>0</v>
      </c>
    </row>
    <row r="469" spans="1:27" ht="12.75">
      <c r="A469" s="62">
        <v>590</v>
      </c>
      <c r="G469" s="62">
        <v>620</v>
      </c>
      <c r="AA469">
        <v>0</v>
      </c>
    </row>
    <row r="470" spans="1:27" ht="12.75">
      <c r="A470" s="62">
        <v>620</v>
      </c>
      <c r="G470" s="62">
        <v>700</v>
      </c>
      <c r="AA470">
        <v>0</v>
      </c>
    </row>
    <row r="471" spans="1:27" ht="12.75">
      <c r="A471" s="62">
        <v>500</v>
      </c>
      <c r="G471" s="62">
        <v>560</v>
      </c>
      <c r="AA471">
        <v>0</v>
      </c>
    </row>
    <row r="472" spans="1:27" ht="12.75">
      <c r="A472" s="62">
        <v>730</v>
      </c>
      <c r="G472" s="62">
        <v>610</v>
      </c>
      <c r="AA472">
        <v>0</v>
      </c>
    </row>
    <row r="473" spans="1:27" ht="12.75">
      <c r="A473" s="62">
        <v>560</v>
      </c>
      <c r="G473" s="62">
        <v>580</v>
      </c>
      <c r="AA473">
        <v>0</v>
      </c>
    </row>
    <row r="474" spans="1:27" ht="12.75">
      <c r="A474" s="62">
        <v>580</v>
      </c>
      <c r="G474" s="62">
        <v>570</v>
      </c>
      <c r="AA474">
        <v>0</v>
      </c>
    </row>
    <row r="475" spans="1:27" ht="12.75">
      <c r="A475" s="62">
        <v>420</v>
      </c>
      <c r="G475" s="62">
        <v>500</v>
      </c>
      <c r="AA475">
        <v>0</v>
      </c>
    </row>
    <row r="476" spans="1:27" ht="12.75">
      <c r="A476" s="62">
        <v>340</v>
      </c>
      <c r="G476" s="62">
        <v>500</v>
      </c>
      <c r="AA476">
        <v>0</v>
      </c>
    </row>
    <row r="477" spans="1:27" ht="12.75">
      <c r="A477" s="62">
        <v>350</v>
      </c>
      <c r="G477" s="62">
        <v>590</v>
      </c>
      <c r="AA477">
        <v>0</v>
      </c>
    </row>
    <row r="478" spans="1:27" ht="12.75">
      <c r="A478" s="62">
        <v>370</v>
      </c>
      <c r="G478" s="62">
        <v>460</v>
      </c>
      <c r="AA478">
        <v>0</v>
      </c>
    </row>
    <row r="479" spans="1:27" ht="12.75">
      <c r="A479" s="62">
        <v>620</v>
      </c>
      <c r="G479" s="62">
        <v>700</v>
      </c>
      <c r="AA479">
        <v>0</v>
      </c>
    </row>
    <row r="480" spans="1:27" ht="12.75">
      <c r="A480" s="62">
        <v>460</v>
      </c>
      <c r="G480" s="62">
        <v>530</v>
      </c>
      <c r="AA480">
        <v>0</v>
      </c>
    </row>
    <row r="481" spans="1:27" ht="12.75">
      <c r="A481" s="62">
        <v>720</v>
      </c>
      <c r="G481" s="62">
        <v>630</v>
      </c>
      <c r="AA481">
        <v>0</v>
      </c>
    </row>
    <row r="482" spans="1:27" ht="12.75">
      <c r="A482" s="62">
        <v>400</v>
      </c>
      <c r="G482" s="62">
        <v>580</v>
      </c>
      <c r="AA482">
        <v>0</v>
      </c>
    </row>
    <row r="483" spans="1:27" ht="12.75">
      <c r="A483" s="62">
        <v>440</v>
      </c>
      <c r="G483" s="62">
        <v>560</v>
      </c>
      <c r="AA483">
        <v>0</v>
      </c>
    </row>
    <row r="484" spans="1:27" ht="12.75">
      <c r="A484" s="62">
        <v>530</v>
      </c>
      <c r="G484" s="62">
        <v>760</v>
      </c>
      <c r="AA484">
        <v>0</v>
      </c>
    </row>
    <row r="485" spans="1:27" ht="12.75">
      <c r="A485" s="62">
        <v>510</v>
      </c>
      <c r="G485" s="62">
        <v>540</v>
      </c>
      <c r="AA485">
        <v>0</v>
      </c>
    </row>
    <row r="486" spans="1:27" ht="12.75">
      <c r="A486" s="62">
        <v>380</v>
      </c>
      <c r="G486" s="62">
        <v>560</v>
      </c>
      <c r="AA486">
        <v>0</v>
      </c>
    </row>
    <row r="487" spans="1:27" ht="12.75">
      <c r="A487" s="62">
        <v>440</v>
      </c>
      <c r="G487" s="62">
        <v>540</v>
      </c>
      <c r="AA487">
        <v>0</v>
      </c>
    </row>
    <row r="488" spans="1:27" ht="12.75">
      <c r="A488" s="62">
        <v>590</v>
      </c>
      <c r="G488" s="62">
        <v>630</v>
      </c>
      <c r="AA488">
        <v>0</v>
      </c>
    </row>
    <row r="489" spans="1:27" ht="12.75">
      <c r="A489" s="62">
        <v>480</v>
      </c>
      <c r="G489" s="62">
        <v>670</v>
      </c>
      <c r="AA489">
        <v>0</v>
      </c>
    </row>
    <row r="490" spans="1:27" ht="12.75">
      <c r="A490" s="62">
        <v>400</v>
      </c>
      <c r="G490" s="62">
        <v>620</v>
      </c>
      <c r="AA490">
        <v>0</v>
      </c>
    </row>
    <row r="491" spans="1:27" ht="12.75">
      <c r="A491" s="62">
        <v>400</v>
      </c>
      <c r="G491" s="62">
        <v>500</v>
      </c>
      <c r="AA491">
        <v>0</v>
      </c>
    </row>
    <row r="492" spans="1:27" ht="12.75">
      <c r="A492" s="62">
        <v>470</v>
      </c>
      <c r="G492" s="62">
        <v>570</v>
      </c>
      <c r="AA492">
        <v>0</v>
      </c>
    </row>
    <row r="493" spans="1:27" ht="12.75">
      <c r="A493" s="62">
        <v>510</v>
      </c>
      <c r="G493" s="62">
        <v>640</v>
      </c>
      <c r="AA493">
        <v>0</v>
      </c>
    </row>
    <row r="494" spans="1:27" ht="12.75">
      <c r="A494" s="62">
        <v>440</v>
      </c>
      <c r="G494" s="62">
        <v>510</v>
      </c>
      <c r="AA494">
        <v>0</v>
      </c>
    </row>
    <row r="495" spans="1:27" ht="12.75">
      <c r="A495" s="62">
        <v>440</v>
      </c>
      <c r="G495" s="62">
        <v>560</v>
      </c>
      <c r="AA495">
        <v>0</v>
      </c>
    </row>
    <row r="496" spans="1:27" ht="12.75">
      <c r="A496" s="62">
        <v>400</v>
      </c>
      <c r="G496" s="62">
        <v>470</v>
      </c>
      <c r="AA496">
        <v>0</v>
      </c>
    </row>
    <row r="497" spans="1:27" ht="12.75">
      <c r="A497" s="62">
        <v>590</v>
      </c>
      <c r="G497" s="62">
        <v>680</v>
      </c>
      <c r="AA497">
        <v>0</v>
      </c>
    </row>
    <row r="498" spans="1:27" ht="12.75">
      <c r="A498" s="62">
        <v>520</v>
      </c>
      <c r="G498" s="62">
        <v>680</v>
      </c>
      <c r="AA498">
        <v>0</v>
      </c>
    </row>
    <row r="499" spans="1:27" ht="12.75">
      <c r="A499" s="62">
        <v>480</v>
      </c>
      <c r="G499" s="62">
        <v>540</v>
      </c>
      <c r="AA499">
        <v>0</v>
      </c>
    </row>
    <row r="500" spans="1:27" ht="12.75">
      <c r="A500" s="62">
        <v>330</v>
      </c>
      <c r="G500" s="62">
        <v>560</v>
      </c>
      <c r="AA500">
        <v>0</v>
      </c>
    </row>
    <row r="501" spans="1:27" ht="12.75">
      <c r="A501" s="62">
        <v>540</v>
      </c>
      <c r="G501" s="62">
        <v>530</v>
      </c>
      <c r="AA501">
        <v>0</v>
      </c>
    </row>
    <row r="502" spans="1:27" ht="12.75">
      <c r="A502" s="62">
        <v>480</v>
      </c>
      <c r="G502" s="62">
        <v>430</v>
      </c>
      <c r="AA502">
        <v>0</v>
      </c>
    </row>
    <row r="503" spans="1:27" ht="12.75">
      <c r="A503" s="62">
        <v>640</v>
      </c>
      <c r="G503" s="62">
        <v>650</v>
      </c>
      <c r="AA503">
        <v>0</v>
      </c>
    </row>
    <row r="504" spans="1:27" ht="12.75">
      <c r="A504" s="62">
        <v>510</v>
      </c>
      <c r="G504" s="62">
        <v>660</v>
      </c>
      <c r="AA504">
        <v>0</v>
      </c>
    </row>
    <row r="505" spans="1:27" ht="12.75">
      <c r="A505" s="62">
        <v>650</v>
      </c>
      <c r="G505" s="62">
        <v>630</v>
      </c>
      <c r="AA505">
        <v>0</v>
      </c>
    </row>
    <row r="506" spans="1:27" ht="12.75">
      <c r="A506" s="62">
        <v>550</v>
      </c>
      <c r="G506" s="62">
        <v>590</v>
      </c>
      <c r="AA506">
        <v>0</v>
      </c>
    </row>
    <row r="507" spans="1:27" ht="12.75">
      <c r="A507" s="62">
        <v>350</v>
      </c>
      <c r="G507" s="62">
        <v>700</v>
      </c>
      <c r="AA507">
        <v>0</v>
      </c>
    </row>
    <row r="508" spans="1:27" ht="12.75">
      <c r="A508" s="62">
        <v>400</v>
      </c>
      <c r="G508" s="62">
        <v>470</v>
      </c>
      <c r="AA508">
        <v>0</v>
      </c>
    </row>
    <row r="509" spans="1:27" ht="12.75">
      <c r="A509" s="62">
        <v>350</v>
      </c>
      <c r="G509" s="62">
        <v>530</v>
      </c>
      <c r="AA509">
        <v>0</v>
      </c>
    </row>
    <row r="510" spans="1:27" ht="12.75">
      <c r="A510" s="62">
        <v>390</v>
      </c>
      <c r="G510" s="62">
        <v>590</v>
      </c>
      <c r="AA510">
        <v>0</v>
      </c>
    </row>
    <row r="511" spans="1:27" ht="12.75">
      <c r="A511" s="62">
        <v>520</v>
      </c>
      <c r="G511" s="62">
        <v>600</v>
      </c>
      <c r="AA511">
        <v>0</v>
      </c>
    </row>
    <row r="512" spans="1:27" ht="12.75">
      <c r="A512" s="62">
        <v>500</v>
      </c>
      <c r="G512" s="62">
        <v>570</v>
      </c>
      <c r="AA512">
        <v>0</v>
      </c>
    </row>
    <row r="513" spans="1:27" ht="12.75">
      <c r="A513" s="62">
        <v>410</v>
      </c>
      <c r="G513" s="62">
        <v>680</v>
      </c>
      <c r="AA513">
        <v>0</v>
      </c>
    </row>
    <row r="514" spans="1:27" ht="12.75">
      <c r="A514" s="62">
        <v>410</v>
      </c>
      <c r="G514" s="62">
        <v>440</v>
      </c>
      <c r="AA514">
        <v>0</v>
      </c>
    </row>
    <row r="515" spans="1:27" ht="12.75">
      <c r="A515" s="62">
        <v>490</v>
      </c>
      <c r="G515" s="62">
        <v>610</v>
      </c>
      <c r="AA515">
        <v>0</v>
      </c>
    </row>
    <row r="516" spans="1:27" ht="12.75">
      <c r="A516" s="62">
        <v>430</v>
      </c>
      <c r="G516" s="62">
        <v>580</v>
      </c>
      <c r="AA516">
        <v>0</v>
      </c>
    </row>
    <row r="517" spans="1:27" ht="12.75">
      <c r="A517" s="62">
        <v>450</v>
      </c>
      <c r="G517" s="62">
        <v>620</v>
      </c>
      <c r="AA517">
        <v>0</v>
      </c>
    </row>
    <row r="518" spans="1:27" ht="12.75">
      <c r="A518" s="62">
        <v>430</v>
      </c>
      <c r="G518" s="62">
        <v>490</v>
      </c>
      <c r="AA518">
        <v>0</v>
      </c>
    </row>
    <row r="519" spans="1:27" ht="12.75">
      <c r="A519" s="62">
        <v>590</v>
      </c>
      <c r="G519" s="62">
        <v>670</v>
      </c>
      <c r="AA519">
        <v>0</v>
      </c>
    </row>
    <row r="520" spans="1:27" ht="12.75">
      <c r="A520" s="62">
        <v>430</v>
      </c>
      <c r="G520" s="62">
        <v>530</v>
      </c>
      <c r="AA520">
        <v>0</v>
      </c>
    </row>
    <row r="521" spans="1:27" ht="12.75">
      <c r="A521" s="62">
        <v>560</v>
      </c>
      <c r="G521" s="62">
        <v>640</v>
      </c>
      <c r="AA521">
        <v>0</v>
      </c>
    </row>
    <row r="522" spans="1:27" ht="12.75">
      <c r="A522" s="62">
        <v>550</v>
      </c>
      <c r="G522" s="62">
        <v>450</v>
      </c>
      <c r="AA522">
        <v>0</v>
      </c>
    </row>
    <row r="523" spans="1:27" ht="12.75">
      <c r="A523" s="62">
        <v>400</v>
      </c>
      <c r="G523" s="62">
        <v>550</v>
      </c>
      <c r="AA523">
        <v>0</v>
      </c>
    </row>
    <row r="524" spans="1:27" ht="12.75">
      <c r="A524" s="62">
        <v>660</v>
      </c>
      <c r="G524" s="62">
        <v>730</v>
      </c>
      <c r="AA524">
        <v>0</v>
      </c>
    </row>
    <row r="525" spans="1:27" ht="12.75">
      <c r="A525" s="62">
        <v>520</v>
      </c>
      <c r="G525" s="62">
        <v>560</v>
      </c>
      <c r="AA525">
        <v>0</v>
      </c>
    </row>
    <row r="526" spans="1:27" ht="12.75">
      <c r="A526" s="62">
        <v>530</v>
      </c>
      <c r="G526" s="62">
        <v>610</v>
      </c>
      <c r="AA526">
        <v>0</v>
      </c>
    </row>
    <row r="527" spans="1:27" ht="12.75">
      <c r="A527" s="62">
        <v>680</v>
      </c>
      <c r="G527" s="62">
        <v>710</v>
      </c>
      <c r="AA527">
        <v>0</v>
      </c>
    </row>
    <row r="528" spans="1:27" ht="12.75">
      <c r="A528" s="62">
        <v>350</v>
      </c>
      <c r="G528" s="62">
        <v>480</v>
      </c>
      <c r="AA528">
        <v>0</v>
      </c>
    </row>
    <row r="529" spans="1:27" ht="12.75">
      <c r="A529" s="62">
        <v>560</v>
      </c>
      <c r="G529" s="62">
        <v>670</v>
      </c>
      <c r="AA529">
        <v>0</v>
      </c>
    </row>
  </sheetData>
  <printOptions/>
  <pageMargins left="0.75" right="0.75" top="1" bottom="1" header="0.5" footer="0.5"/>
  <pageSetup horizontalDpi="204" verticalDpi="204"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I34"/>
  <sheetViews>
    <sheetView showGridLines="0" workbookViewId="0" topLeftCell="A1">
      <selection activeCell="D1" sqref="D1"/>
    </sheetView>
  </sheetViews>
  <sheetFormatPr defaultColWidth="9.140625" defaultRowHeight="12.75"/>
  <cols>
    <col min="1" max="2" width="11.421875" style="0" customWidth="1"/>
    <col min="3" max="4" width="6.140625" style="0" customWidth="1"/>
    <col min="5" max="6" width="11.421875" style="0" customWidth="1"/>
    <col min="7" max="8" width="6.8515625" style="0" customWidth="1"/>
    <col min="9" max="16384" width="11.421875" style="0" customWidth="1"/>
  </cols>
  <sheetData>
    <row r="1" spans="1:6" ht="12.75">
      <c r="A1" s="168" t="s">
        <v>243</v>
      </c>
      <c r="B1" s="168"/>
      <c r="E1" s="168" t="s">
        <v>244</v>
      </c>
      <c r="F1" s="168"/>
    </row>
    <row r="2" spans="1:9" ht="12.75">
      <c r="A2" s="80" t="s">
        <v>249</v>
      </c>
      <c r="B2" s="80" t="s">
        <v>250</v>
      </c>
      <c r="E2" s="80" t="s">
        <v>249</v>
      </c>
      <c r="F2" s="80" t="s">
        <v>250</v>
      </c>
      <c r="I2" s="63" t="s">
        <v>251</v>
      </c>
    </row>
    <row r="3" spans="1:9" ht="12.75">
      <c r="A3" s="81">
        <v>200</v>
      </c>
      <c r="B3" s="82">
        <v>0</v>
      </c>
      <c r="E3" s="81">
        <v>200</v>
      </c>
      <c r="F3" s="82">
        <v>0</v>
      </c>
      <c r="I3" s="63" t="str">
        <f>"200 to "&amp;A4</f>
        <v>200 to 220</v>
      </c>
    </row>
    <row r="4" spans="1:9" ht="12.75">
      <c r="A4" s="81">
        <v>220</v>
      </c>
      <c r="B4" s="82">
        <v>0</v>
      </c>
      <c r="E4" s="81">
        <v>220</v>
      </c>
      <c r="F4" s="82">
        <v>0</v>
      </c>
      <c r="I4" s="63" t="str">
        <f aca="true" t="shared" si="0" ref="I4:I32">"&gt;"&amp;A4&amp;" to "&amp;A5</f>
        <v>&gt;220 to 240</v>
      </c>
    </row>
    <row r="5" spans="1:9" ht="12.75">
      <c r="A5" s="81">
        <v>240</v>
      </c>
      <c r="B5" s="82">
        <v>0</v>
      </c>
      <c r="E5" s="81">
        <v>240</v>
      </c>
      <c r="F5" s="82">
        <v>0</v>
      </c>
      <c r="I5" s="63" t="str">
        <f t="shared" si="0"/>
        <v>&gt;240 to 260</v>
      </c>
    </row>
    <row r="6" spans="1:9" ht="12.75">
      <c r="A6" s="81">
        <v>260</v>
      </c>
      <c r="B6" s="82">
        <v>0</v>
      </c>
      <c r="E6" s="81">
        <v>260</v>
      </c>
      <c r="F6" s="82">
        <v>0</v>
      </c>
      <c r="I6" s="63" t="str">
        <f t="shared" si="0"/>
        <v>&gt;260 to 280</v>
      </c>
    </row>
    <row r="7" spans="1:9" ht="12.75">
      <c r="A7" s="81">
        <v>280</v>
      </c>
      <c r="B7" s="82">
        <v>0</v>
      </c>
      <c r="E7" s="81">
        <v>280</v>
      </c>
      <c r="F7" s="82">
        <v>0</v>
      </c>
      <c r="I7" s="63" t="str">
        <f t="shared" si="0"/>
        <v>&gt;280 to 300</v>
      </c>
    </row>
    <row r="8" spans="1:9" ht="12.75">
      <c r="A8" s="81">
        <v>300</v>
      </c>
      <c r="B8" s="82">
        <v>1</v>
      </c>
      <c r="E8" s="81">
        <v>300</v>
      </c>
      <c r="F8" s="82">
        <v>0</v>
      </c>
      <c r="I8" s="63" t="str">
        <f t="shared" si="0"/>
        <v>&gt;300 to 320</v>
      </c>
    </row>
    <row r="9" spans="1:9" ht="12.75">
      <c r="A9" s="81">
        <v>320</v>
      </c>
      <c r="B9" s="82">
        <v>2</v>
      </c>
      <c r="E9" s="81">
        <v>320</v>
      </c>
      <c r="F9" s="82">
        <v>0</v>
      </c>
      <c r="I9" s="63" t="str">
        <f t="shared" si="0"/>
        <v>&gt;320 to 340</v>
      </c>
    </row>
    <row r="10" spans="1:9" ht="12.75">
      <c r="A10" s="81">
        <v>340</v>
      </c>
      <c r="B10" s="82">
        <v>5</v>
      </c>
      <c r="E10" s="81">
        <v>340</v>
      </c>
      <c r="F10" s="82">
        <v>0</v>
      </c>
      <c r="I10" s="63" t="str">
        <f t="shared" si="0"/>
        <v>&gt;340 to 360</v>
      </c>
    </row>
    <row r="11" spans="1:9" ht="12.75">
      <c r="A11" s="81">
        <v>360</v>
      </c>
      <c r="B11" s="82">
        <v>15</v>
      </c>
      <c r="E11" s="81">
        <v>360</v>
      </c>
      <c r="F11" s="82">
        <v>2</v>
      </c>
      <c r="I11" s="63" t="str">
        <f t="shared" si="0"/>
        <v>&gt;360 to 380</v>
      </c>
    </row>
    <row r="12" spans="1:9" ht="12.75">
      <c r="A12" s="81">
        <v>380</v>
      </c>
      <c r="B12" s="82">
        <v>14</v>
      </c>
      <c r="E12" s="81">
        <v>380</v>
      </c>
      <c r="F12" s="82">
        <v>4</v>
      </c>
      <c r="I12" s="63" t="str">
        <f t="shared" si="0"/>
        <v>&gt;380 to 400</v>
      </c>
    </row>
    <row r="13" spans="1:9" ht="12.75">
      <c r="A13" s="81">
        <v>400</v>
      </c>
      <c r="B13" s="82">
        <v>31</v>
      </c>
      <c r="E13" s="81">
        <v>400</v>
      </c>
      <c r="F13" s="82">
        <v>1</v>
      </c>
      <c r="I13" s="63" t="str">
        <f t="shared" si="0"/>
        <v>&gt;400 to 420</v>
      </c>
    </row>
    <row r="14" spans="1:9" ht="12.75">
      <c r="A14" s="81">
        <v>420</v>
      </c>
      <c r="B14" s="82">
        <v>20</v>
      </c>
      <c r="E14" s="81">
        <v>420</v>
      </c>
      <c r="F14" s="82">
        <v>5</v>
      </c>
      <c r="I14" s="63" t="str">
        <f t="shared" si="0"/>
        <v>&gt;420 to 440</v>
      </c>
    </row>
    <row r="15" spans="1:9" ht="12.75">
      <c r="A15" s="81">
        <v>440</v>
      </c>
      <c r="B15" s="82">
        <v>44</v>
      </c>
      <c r="E15" s="81">
        <v>440</v>
      </c>
      <c r="F15" s="82">
        <v>9</v>
      </c>
      <c r="I15" s="63" t="str">
        <f t="shared" si="0"/>
        <v>&gt;440 to 460</v>
      </c>
    </row>
    <row r="16" spans="1:9" ht="12.75">
      <c r="A16" s="81">
        <v>460</v>
      </c>
      <c r="B16" s="82">
        <v>35</v>
      </c>
      <c r="E16" s="81">
        <v>460</v>
      </c>
      <c r="F16" s="82">
        <v>17</v>
      </c>
      <c r="I16" s="63" t="str">
        <f t="shared" si="0"/>
        <v>&gt;460 to 480</v>
      </c>
    </row>
    <row r="17" spans="1:9" ht="12.75">
      <c r="A17" s="81">
        <v>480</v>
      </c>
      <c r="B17" s="82">
        <v>47</v>
      </c>
      <c r="E17" s="81">
        <v>480</v>
      </c>
      <c r="F17" s="82">
        <v>24</v>
      </c>
      <c r="I17" s="63" t="str">
        <f t="shared" si="0"/>
        <v>&gt;480 to 500</v>
      </c>
    </row>
    <row r="18" spans="1:9" ht="12.75">
      <c r="A18" s="81">
        <v>500</v>
      </c>
      <c r="B18" s="82">
        <v>56</v>
      </c>
      <c r="E18" s="81">
        <v>500</v>
      </c>
      <c r="F18" s="82">
        <v>31</v>
      </c>
      <c r="I18" s="63" t="str">
        <f t="shared" si="0"/>
        <v>&gt;500 to 520</v>
      </c>
    </row>
    <row r="19" spans="1:9" ht="12.75">
      <c r="A19" s="81">
        <v>520</v>
      </c>
      <c r="B19" s="82">
        <v>38</v>
      </c>
      <c r="E19" s="81">
        <v>520</v>
      </c>
      <c r="F19" s="82">
        <v>18</v>
      </c>
      <c r="I19" s="63" t="str">
        <f t="shared" si="0"/>
        <v>&gt;520 to 540</v>
      </c>
    </row>
    <row r="20" spans="1:9" ht="12.75">
      <c r="A20" s="81">
        <v>540</v>
      </c>
      <c r="B20" s="82">
        <v>40</v>
      </c>
      <c r="E20" s="81">
        <v>540</v>
      </c>
      <c r="F20" s="82">
        <v>35</v>
      </c>
      <c r="I20" s="63" t="str">
        <f t="shared" si="0"/>
        <v>&gt;540 to 560</v>
      </c>
    </row>
    <row r="21" spans="1:9" ht="12.75">
      <c r="A21" s="81">
        <v>560</v>
      </c>
      <c r="B21" s="82">
        <v>34</v>
      </c>
      <c r="E21" s="81">
        <v>560</v>
      </c>
      <c r="F21" s="82">
        <v>59</v>
      </c>
      <c r="I21" s="63" t="str">
        <f t="shared" si="0"/>
        <v>&gt;560 to 580</v>
      </c>
    </row>
    <row r="22" spans="1:9" ht="12.75">
      <c r="A22" s="81">
        <v>580</v>
      </c>
      <c r="B22" s="82">
        <v>36</v>
      </c>
      <c r="E22" s="81">
        <v>580</v>
      </c>
      <c r="F22" s="82">
        <v>44</v>
      </c>
      <c r="I22" s="63" t="str">
        <f t="shared" si="0"/>
        <v>&gt;580 to 600</v>
      </c>
    </row>
    <row r="23" spans="1:9" ht="12.75">
      <c r="A23" s="81">
        <v>600</v>
      </c>
      <c r="B23" s="82">
        <v>33</v>
      </c>
      <c r="E23" s="81">
        <v>600</v>
      </c>
      <c r="F23" s="82">
        <v>40</v>
      </c>
      <c r="I23" s="63" t="str">
        <f t="shared" si="0"/>
        <v>&gt;600 to 620</v>
      </c>
    </row>
    <row r="24" spans="1:9" ht="12.75">
      <c r="A24" s="81">
        <v>620</v>
      </c>
      <c r="B24" s="82">
        <v>16</v>
      </c>
      <c r="E24" s="81">
        <v>620</v>
      </c>
      <c r="F24" s="82">
        <v>41</v>
      </c>
      <c r="I24" s="63" t="str">
        <f t="shared" si="0"/>
        <v>&gt;620 to 640</v>
      </c>
    </row>
    <row r="25" spans="1:9" ht="12.75">
      <c r="A25" s="81">
        <v>640</v>
      </c>
      <c r="B25" s="82">
        <v>13</v>
      </c>
      <c r="E25" s="81">
        <v>640</v>
      </c>
      <c r="F25" s="82">
        <v>29</v>
      </c>
      <c r="I25" s="63" t="str">
        <f t="shared" si="0"/>
        <v>&gt;640 to 660</v>
      </c>
    </row>
    <row r="26" spans="1:9" ht="12.75">
      <c r="A26" s="81">
        <v>660</v>
      </c>
      <c r="B26" s="82">
        <v>21</v>
      </c>
      <c r="E26" s="81">
        <v>660</v>
      </c>
      <c r="F26" s="82">
        <v>48</v>
      </c>
      <c r="I26" s="63" t="str">
        <f t="shared" si="0"/>
        <v>&gt;660 to 680</v>
      </c>
    </row>
    <row r="27" spans="1:9" ht="12.75">
      <c r="A27" s="81">
        <v>680</v>
      </c>
      <c r="B27" s="82">
        <v>10</v>
      </c>
      <c r="E27" s="81">
        <v>680</v>
      </c>
      <c r="F27" s="82">
        <v>31</v>
      </c>
      <c r="I27" s="63" t="str">
        <f t="shared" si="0"/>
        <v>&gt;680 to 700</v>
      </c>
    </row>
    <row r="28" spans="1:9" ht="12.75">
      <c r="A28" s="81">
        <v>700</v>
      </c>
      <c r="B28" s="82">
        <v>6</v>
      </c>
      <c r="E28" s="81">
        <v>700</v>
      </c>
      <c r="F28" s="82">
        <v>32</v>
      </c>
      <c r="I28" s="63" t="str">
        <f t="shared" si="0"/>
        <v>&gt;700 to 720</v>
      </c>
    </row>
    <row r="29" spans="1:9" ht="12.75">
      <c r="A29" s="81">
        <v>720</v>
      </c>
      <c r="B29" s="82">
        <v>5</v>
      </c>
      <c r="E29" s="81">
        <v>720</v>
      </c>
      <c r="F29" s="82">
        <v>16</v>
      </c>
      <c r="I29" s="63" t="str">
        <f t="shared" si="0"/>
        <v>&gt;720 to 740</v>
      </c>
    </row>
    <row r="30" spans="1:9" ht="12.75">
      <c r="A30" s="81">
        <v>740</v>
      </c>
      <c r="B30" s="82">
        <v>4</v>
      </c>
      <c r="E30" s="81">
        <v>740</v>
      </c>
      <c r="F30" s="82">
        <v>25</v>
      </c>
      <c r="I30" s="63" t="str">
        <f t="shared" si="0"/>
        <v>&gt;740 to 760</v>
      </c>
    </row>
    <row r="31" spans="1:9" ht="12.75">
      <c r="A31" s="81">
        <v>760</v>
      </c>
      <c r="B31" s="82">
        <v>0</v>
      </c>
      <c r="E31" s="81">
        <v>760</v>
      </c>
      <c r="F31" s="82">
        <v>9</v>
      </c>
      <c r="I31" s="63" t="str">
        <f t="shared" si="0"/>
        <v>&gt;760 to 780</v>
      </c>
    </row>
    <row r="32" spans="1:9" ht="12.75">
      <c r="A32" s="81">
        <v>780</v>
      </c>
      <c r="B32" s="82">
        <v>1</v>
      </c>
      <c r="E32" s="81">
        <v>780</v>
      </c>
      <c r="F32" s="82">
        <v>4</v>
      </c>
      <c r="I32" s="63" t="str">
        <f t="shared" si="0"/>
        <v>&gt;780 to 800</v>
      </c>
    </row>
    <row r="33" spans="1:6" ht="12.75">
      <c r="A33" s="81">
        <v>800</v>
      </c>
      <c r="B33" s="82">
        <v>0</v>
      </c>
      <c r="E33" s="81">
        <v>800</v>
      </c>
      <c r="F33" s="82">
        <v>3</v>
      </c>
    </row>
    <row r="34" spans="1:6" ht="12.75">
      <c r="A34" s="82" t="s">
        <v>252</v>
      </c>
      <c r="B34" s="82">
        <v>0</v>
      </c>
      <c r="E34" s="82" t="s">
        <v>252</v>
      </c>
      <c r="F34" s="82">
        <v>0</v>
      </c>
    </row>
  </sheetData>
  <mergeCells count="2">
    <mergeCell ref="A1:B1"/>
    <mergeCell ref="E1:F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U395"/>
  <sheetViews>
    <sheetView showGridLines="0" workbookViewId="0" topLeftCell="A1">
      <selection activeCell="A14" sqref="A14"/>
    </sheetView>
  </sheetViews>
  <sheetFormatPr defaultColWidth="9.140625" defaultRowHeight="12.75"/>
  <cols>
    <col min="1" max="13" width="11.421875" style="113" customWidth="1"/>
    <col min="14" max="14" width="10.57421875" style="113" customWidth="1"/>
    <col min="15" max="15" width="6.28125" style="113" hidden="1" customWidth="1"/>
    <col min="16" max="20" width="12.8515625" style="113" customWidth="1"/>
    <col min="21" max="21" width="10.57421875" style="113" customWidth="1"/>
    <col min="22" max="29" width="7.00390625" style="113" customWidth="1"/>
    <col min="30" max="30" width="10.57421875" style="113" customWidth="1"/>
    <col min="31" max="38" width="7.00390625" style="113" customWidth="1"/>
    <col min="39" max="39" width="10.57421875" style="113" customWidth="1"/>
    <col min="40" max="47" width="7.00390625" style="113" customWidth="1"/>
    <col min="48" max="48" width="10.57421875" style="113" customWidth="1"/>
    <col min="49" max="54" width="7.00390625" style="113" customWidth="1"/>
    <col min="55" max="55" width="10.57421875" style="113" customWidth="1"/>
    <col min="56" max="57" width="7.00390625" style="113" customWidth="1"/>
    <col min="58" max="58" width="10.57421875" style="113" customWidth="1"/>
    <col min="59" max="16384" width="11.421875" style="113" customWidth="1"/>
  </cols>
  <sheetData>
    <row r="1" spans="14:21" ht="12.75">
      <c r="N1" s="114" t="s">
        <v>339</v>
      </c>
      <c r="O1" s="115"/>
      <c r="P1" s="116" t="s">
        <v>340</v>
      </c>
      <c r="Q1" s="116" t="s">
        <v>244</v>
      </c>
      <c r="R1" s="115"/>
      <c r="S1" s="115"/>
      <c r="T1" s="115"/>
      <c r="U1" s="117"/>
    </row>
    <row r="2" spans="14:21" ht="12.75">
      <c r="N2" s="118"/>
      <c r="P2" s="119" t="s">
        <v>341</v>
      </c>
      <c r="Q2" s="120" t="s">
        <v>342</v>
      </c>
      <c r="R2" s="120" t="s">
        <v>343</v>
      </c>
      <c r="S2" s="120" t="s">
        <v>344</v>
      </c>
      <c r="T2" s="120" t="s">
        <v>345</v>
      </c>
      <c r="U2" s="121" t="s">
        <v>346</v>
      </c>
    </row>
    <row r="3" spans="14:21" ht="12.75" hidden="1">
      <c r="N3" s="116" t="s">
        <v>347</v>
      </c>
      <c r="O3" s="116" t="s">
        <v>243</v>
      </c>
      <c r="P3" s="122"/>
      <c r="Q3" s="123"/>
      <c r="R3" s="123"/>
      <c r="S3" s="123"/>
      <c r="T3" s="123"/>
      <c r="U3" s="124"/>
    </row>
    <row r="4" spans="14:21" ht="12.75">
      <c r="N4" s="120" t="s">
        <v>341</v>
      </c>
      <c r="O4" s="125"/>
      <c r="P4" s="126">
        <v>2</v>
      </c>
      <c r="Q4" s="126">
        <v>13</v>
      </c>
      <c r="R4" s="126">
        <v>20</v>
      </c>
      <c r="S4" s="126">
        <v>5</v>
      </c>
      <c r="T4" s="126">
        <v>2</v>
      </c>
      <c r="U4" s="127">
        <v>42</v>
      </c>
    </row>
    <row r="5" spans="14:21" ht="12.75">
      <c r="N5" s="120" t="s">
        <v>342</v>
      </c>
      <c r="O5" s="125"/>
      <c r="P5" s="126">
        <v>4</v>
      </c>
      <c r="Q5" s="126">
        <v>38</v>
      </c>
      <c r="R5" s="126">
        <v>97</v>
      </c>
      <c r="S5" s="126">
        <v>55</v>
      </c>
      <c r="T5" s="126">
        <v>2</v>
      </c>
      <c r="U5" s="127">
        <v>196</v>
      </c>
    </row>
    <row r="6" spans="14:21" ht="12.75">
      <c r="N6" s="120" t="s">
        <v>343</v>
      </c>
      <c r="O6" s="125"/>
      <c r="P6" s="126">
        <v>1</v>
      </c>
      <c r="Q6" s="126">
        <v>11</v>
      </c>
      <c r="R6" s="126">
        <v>61</v>
      </c>
      <c r="S6" s="126">
        <v>93</v>
      </c>
      <c r="T6" s="126">
        <v>28</v>
      </c>
      <c r="U6" s="127">
        <v>194</v>
      </c>
    </row>
    <row r="7" spans="14:21" ht="12.75">
      <c r="N7" s="120" t="s">
        <v>344</v>
      </c>
      <c r="O7" s="125"/>
      <c r="P7" s="126">
        <v>0</v>
      </c>
      <c r="Q7" s="126">
        <v>0</v>
      </c>
      <c r="R7" s="126">
        <v>14</v>
      </c>
      <c r="S7" s="126">
        <v>37</v>
      </c>
      <c r="T7" s="126">
        <v>31</v>
      </c>
      <c r="U7" s="127">
        <v>82</v>
      </c>
    </row>
    <row r="8" spans="14:21" ht="12.75">
      <c r="N8" s="120" t="s">
        <v>345</v>
      </c>
      <c r="O8" s="125"/>
      <c r="P8" s="126">
        <v>0</v>
      </c>
      <c r="Q8" s="126">
        <v>0</v>
      </c>
      <c r="R8" s="126">
        <v>2</v>
      </c>
      <c r="S8" s="126">
        <v>4</v>
      </c>
      <c r="T8" s="126">
        <v>7</v>
      </c>
      <c r="U8" s="127">
        <v>13</v>
      </c>
    </row>
    <row r="9" spans="14:21" ht="12.75">
      <c r="N9" s="128" t="s">
        <v>346</v>
      </c>
      <c r="O9" s="129"/>
      <c r="P9" s="130">
        <v>7</v>
      </c>
      <c r="Q9" s="130">
        <v>62</v>
      </c>
      <c r="R9" s="130">
        <v>194</v>
      </c>
      <c r="S9" s="130">
        <v>194</v>
      </c>
      <c r="T9" s="130">
        <v>70</v>
      </c>
      <c r="U9" s="131">
        <v>527</v>
      </c>
    </row>
    <row r="15" spans="1:5" ht="12.75">
      <c r="A15" s="113" t="s">
        <v>243</v>
      </c>
      <c r="B15" s="113" t="s">
        <v>244</v>
      </c>
      <c r="C15" s="113" t="s">
        <v>348</v>
      </c>
      <c r="D15" s="113" t="s">
        <v>349</v>
      </c>
      <c r="E15" s="113" t="s">
        <v>350</v>
      </c>
    </row>
    <row r="16" spans="1:5" ht="12.75">
      <c r="A16" s="113">
        <v>300</v>
      </c>
      <c r="B16" s="113">
        <v>610</v>
      </c>
      <c r="C16" s="113">
        <v>1</v>
      </c>
      <c r="D16" s="113">
        <v>0</v>
      </c>
      <c r="E16" s="113">
        <v>0</v>
      </c>
    </row>
    <row r="17" spans="1:5" ht="12.75">
      <c r="A17" s="113">
        <v>320</v>
      </c>
      <c r="B17" s="113">
        <v>380</v>
      </c>
      <c r="C17" s="113">
        <v>1</v>
      </c>
      <c r="D17" s="113">
        <v>0</v>
      </c>
      <c r="E17" s="113">
        <v>0</v>
      </c>
    </row>
    <row r="18" spans="1:5" ht="12.75">
      <c r="A18" s="113">
        <v>320</v>
      </c>
      <c r="B18" s="113">
        <v>450</v>
      </c>
      <c r="C18" s="113">
        <v>1</v>
      </c>
      <c r="D18" s="113">
        <v>0</v>
      </c>
      <c r="E18" s="113">
        <v>0</v>
      </c>
    </row>
    <row r="19" spans="1:5" ht="12.75">
      <c r="A19" s="113">
        <v>330</v>
      </c>
      <c r="B19" s="113">
        <v>560</v>
      </c>
      <c r="C19" s="113">
        <v>1</v>
      </c>
      <c r="D19" s="113">
        <v>0</v>
      </c>
      <c r="E19" s="113">
        <v>0</v>
      </c>
    </row>
    <row r="20" spans="1:5" ht="12.75">
      <c r="A20" s="113">
        <v>340</v>
      </c>
      <c r="B20" s="113">
        <v>460</v>
      </c>
      <c r="C20" s="113">
        <v>1</v>
      </c>
      <c r="D20" s="113">
        <v>0</v>
      </c>
      <c r="E20" s="113">
        <v>0</v>
      </c>
    </row>
    <row r="21" spans="1:5" ht="12.75">
      <c r="A21" s="113">
        <v>340</v>
      </c>
      <c r="B21" s="113">
        <v>500</v>
      </c>
      <c r="C21" s="113">
        <v>1</v>
      </c>
      <c r="D21" s="113">
        <v>0</v>
      </c>
      <c r="E21" s="113">
        <v>0</v>
      </c>
    </row>
    <row r="22" spans="1:5" ht="12.75">
      <c r="A22" s="113">
        <v>340</v>
      </c>
      <c r="B22" s="113">
        <v>580</v>
      </c>
      <c r="C22" s="113">
        <v>1</v>
      </c>
      <c r="D22" s="113">
        <v>0</v>
      </c>
      <c r="E22" s="113">
        <v>0</v>
      </c>
    </row>
    <row r="23" spans="1:5" ht="12.75">
      <c r="A23" s="113">
        <v>340</v>
      </c>
      <c r="B23" s="113">
        <v>650</v>
      </c>
      <c r="C23" s="113">
        <v>1</v>
      </c>
      <c r="D23" s="113">
        <v>0</v>
      </c>
      <c r="E23" s="113">
        <v>0</v>
      </c>
    </row>
    <row r="24" spans="1:5" ht="12.75">
      <c r="A24" s="113">
        <v>350</v>
      </c>
      <c r="B24" s="113">
        <v>480</v>
      </c>
      <c r="C24" s="113">
        <v>1</v>
      </c>
      <c r="D24" s="113">
        <v>0</v>
      </c>
      <c r="E24" s="113">
        <v>0</v>
      </c>
    </row>
    <row r="25" spans="1:5" ht="12.75">
      <c r="A25" s="113">
        <v>350</v>
      </c>
      <c r="B25" s="113">
        <v>510</v>
      </c>
      <c r="C25" s="113">
        <v>1</v>
      </c>
      <c r="D25" s="113">
        <v>0</v>
      </c>
      <c r="E25" s="113">
        <v>0</v>
      </c>
    </row>
    <row r="26" spans="1:5" ht="12.75">
      <c r="A26" s="113">
        <v>350</v>
      </c>
      <c r="B26" s="113">
        <v>530</v>
      </c>
      <c r="C26" s="113">
        <v>1</v>
      </c>
      <c r="D26" s="113">
        <v>0</v>
      </c>
      <c r="E26" s="113">
        <v>0</v>
      </c>
    </row>
    <row r="27" spans="1:5" ht="12.75">
      <c r="A27" s="113">
        <v>350</v>
      </c>
      <c r="B27" s="113">
        <v>590</v>
      </c>
      <c r="C27" s="113">
        <v>1</v>
      </c>
      <c r="D27" s="113">
        <v>0</v>
      </c>
      <c r="E27" s="113">
        <v>0</v>
      </c>
    </row>
    <row r="28" spans="1:5" ht="12.75">
      <c r="A28" s="113">
        <v>350</v>
      </c>
      <c r="B28" s="113">
        <v>600</v>
      </c>
      <c r="C28" s="113">
        <v>1</v>
      </c>
      <c r="D28" s="113">
        <v>0</v>
      </c>
      <c r="E28" s="113">
        <v>0</v>
      </c>
    </row>
    <row r="29" spans="1:5" ht="12.75">
      <c r="A29" s="113">
        <v>350</v>
      </c>
      <c r="B29" s="113">
        <v>700</v>
      </c>
      <c r="C29" s="113">
        <v>1</v>
      </c>
      <c r="D29" s="113">
        <v>0</v>
      </c>
      <c r="E29" s="113">
        <v>0</v>
      </c>
    </row>
    <row r="30" spans="1:5" ht="12.75">
      <c r="A30" s="113">
        <v>360</v>
      </c>
      <c r="B30" s="113">
        <v>440</v>
      </c>
      <c r="C30" s="113">
        <v>1</v>
      </c>
      <c r="D30" s="113">
        <v>0</v>
      </c>
      <c r="E30" s="113">
        <v>0</v>
      </c>
    </row>
    <row r="31" spans="1:5" ht="12.75">
      <c r="A31" s="113">
        <v>360</v>
      </c>
      <c r="B31" s="113">
        <v>460</v>
      </c>
      <c r="C31" s="113">
        <v>1</v>
      </c>
      <c r="D31" s="113">
        <v>0</v>
      </c>
      <c r="E31" s="113">
        <v>0</v>
      </c>
    </row>
    <row r="32" spans="1:5" ht="12.75">
      <c r="A32" s="113">
        <v>360</v>
      </c>
      <c r="B32" s="113">
        <v>480</v>
      </c>
      <c r="C32" s="113">
        <v>1</v>
      </c>
      <c r="D32" s="113">
        <v>0</v>
      </c>
      <c r="E32" s="113">
        <v>0</v>
      </c>
    </row>
    <row r="33" spans="1:5" ht="12.75">
      <c r="A33" s="113">
        <v>360</v>
      </c>
      <c r="B33" s="113">
        <v>490</v>
      </c>
      <c r="C33" s="113">
        <v>1</v>
      </c>
      <c r="D33" s="113">
        <v>0</v>
      </c>
      <c r="E33" s="113">
        <v>0</v>
      </c>
    </row>
    <row r="34" spans="1:5" ht="12.75">
      <c r="A34" s="113">
        <v>360</v>
      </c>
      <c r="B34" s="113">
        <v>500</v>
      </c>
      <c r="C34" s="113">
        <v>1</v>
      </c>
      <c r="D34" s="113">
        <v>0</v>
      </c>
      <c r="E34" s="113">
        <v>0</v>
      </c>
    </row>
    <row r="35" spans="1:5" ht="12.75">
      <c r="A35" s="113">
        <v>360</v>
      </c>
      <c r="B35" s="113">
        <v>520</v>
      </c>
      <c r="C35" s="113">
        <v>1</v>
      </c>
      <c r="D35" s="113">
        <v>0</v>
      </c>
      <c r="E35" s="113">
        <v>0</v>
      </c>
    </row>
    <row r="36" spans="1:5" ht="12.75">
      <c r="A36" s="113">
        <v>360</v>
      </c>
      <c r="B36" s="113">
        <v>550</v>
      </c>
      <c r="C36" s="113">
        <v>1</v>
      </c>
      <c r="D36" s="113">
        <v>0</v>
      </c>
      <c r="E36" s="113">
        <v>0</v>
      </c>
    </row>
    <row r="37" spans="1:5" ht="12.75">
      <c r="A37" s="113">
        <v>360</v>
      </c>
      <c r="B37" s="113">
        <v>660</v>
      </c>
      <c r="C37" s="113">
        <v>1</v>
      </c>
      <c r="D37" s="113">
        <v>0</v>
      </c>
      <c r="E37" s="113">
        <v>0</v>
      </c>
    </row>
    <row r="38" spans="1:5" ht="12.75">
      <c r="A38" s="113">
        <v>360</v>
      </c>
      <c r="B38" s="113">
        <v>740</v>
      </c>
      <c r="C38" s="113">
        <v>1</v>
      </c>
      <c r="D38" s="113">
        <v>0</v>
      </c>
      <c r="E38" s="113">
        <v>0</v>
      </c>
    </row>
    <row r="39" spans="1:5" ht="12.75">
      <c r="A39" s="113">
        <v>370</v>
      </c>
      <c r="B39" s="113">
        <v>370</v>
      </c>
      <c r="C39" s="113">
        <v>1</v>
      </c>
      <c r="D39" s="113">
        <v>0</v>
      </c>
      <c r="E39" s="113">
        <v>0</v>
      </c>
    </row>
    <row r="40" spans="1:5" ht="12.75">
      <c r="A40" s="113">
        <v>370</v>
      </c>
      <c r="B40" s="113">
        <v>460</v>
      </c>
      <c r="C40" s="113">
        <v>1</v>
      </c>
      <c r="D40" s="113">
        <v>0</v>
      </c>
      <c r="E40" s="113">
        <v>0</v>
      </c>
    </row>
    <row r="41" spans="1:5" ht="12.75">
      <c r="A41" s="113">
        <v>370</v>
      </c>
      <c r="B41" s="113">
        <v>490</v>
      </c>
      <c r="C41" s="113">
        <v>1</v>
      </c>
      <c r="D41" s="113">
        <v>0</v>
      </c>
      <c r="E41" s="113">
        <v>0</v>
      </c>
    </row>
    <row r="42" spans="1:5" ht="12.75">
      <c r="A42" s="113">
        <v>370</v>
      </c>
      <c r="B42" s="113">
        <v>580</v>
      </c>
      <c r="C42" s="113">
        <v>1</v>
      </c>
      <c r="D42" s="113">
        <v>0</v>
      </c>
      <c r="E42" s="113">
        <v>0</v>
      </c>
    </row>
    <row r="43" spans="1:5" ht="12.75">
      <c r="A43" s="113">
        <v>370</v>
      </c>
      <c r="B43" s="113">
        <v>610</v>
      </c>
      <c r="C43" s="113">
        <v>1</v>
      </c>
      <c r="D43" s="113">
        <v>0</v>
      </c>
      <c r="E43" s="113">
        <v>0</v>
      </c>
    </row>
    <row r="44" spans="1:5" ht="12.75">
      <c r="A44" s="113">
        <v>380</v>
      </c>
      <c r="B44" s="113">
        <v>420</v>
      </c>
      <c r="C44" s="113">
        <v>1</v>
      </c>
      <c r="D44" s="113">
        <v>0</v>
      </c>
      <c r="E44" s="113">
        <v>0</v>
      </c>
    </row>
    <row r="45" spans="1:5" ht="12.75">
      <c r="A45" s="113">
        <v>380</v>
      </c>
      <c r="B45" s="113">
        <v>480</v>
      </c>
      <c r="C45" s="113">
        <v>1</v>
      </c>
      <c r="D45" s="113">
        <v>0</v>
      </c>
      <c r="E45" s="113">
        <v>0</v>
      </c>
    </row>
    <row r="46" spans="1:5" ht="12.75">
      <c r="A46" s="113">
        <v>380</v>
      </c>
      <c r="B46" s="113">
        <v>520</v>
      </c>
      <c r="C46" s="113">
        <v>1</v>
      </c>
      <c r="D46" s="113">
        <v>0</v>
      </c>
      <c r="E46" s="113">
        <v>0</v>
      </c>
    </row>
    <row r="47" spans="1:5" ht="12.75">
      <c r="A47" s="113">
        <v>380</v>
      </c>
      <c r="B47" s="113">
        <v>530</v>
      </c>
      <c r="C47" s="113">
        <v>1</v>
      </c>
      <c r="D47" s="113">
        <v>0</v>
      </c>
      <c r="E47" s="113">
        <v>0</v>
      </c>
    </row>
    <row r="48" spans="1:5" ht="12.75">
      <c r="A48" s="113">
        <v>380</v>
      </c>
      <c r="B48" s="113">
        <v>560</v>
      </c>
      <c r="C48" s="113">
        <v>4</v>
      </c>
      <c r="D48" s="113" t="e">
        <v>#REF!</v>
      </c>
      <c r="E48" s="113" t="e">
        <v>#REF!</v>
      </c>
    </row>
    <row r="49" spans="1:5" ht="12.75">
      <c r="A49" s="113">
        <v>380</v>
      </c>
      <c r="B49" s="113">
        <v>590</v>
      </c>
      <c r="C49" s="113">
        <v>1</v>
      </c>
      <c r="D49" s="113">
        <v>0</v>
      </c>
      <c r="E49" s="113">
        <v>0</v>
      </c>
    </row>
    <row r="50" spans="1:5" ht="12.75">
      <c r="A50" s="113">
        <v>390</v>
      </c>
      <c r="B50" s="113">
        <v>450</v>
      </c>
      <c r="C50" s="113">
        <v>1</v>
      </c>
      <c r="D50" s="113">
        <v>0</v>
      </c>
      <c r="E50" s="113">
        <v>0</v>
      </c>
    </row>
    <row r="51" spans="1:5" ht="12.75">
      <c r="A51" s="113">
        <v>390</v>
      </c>
      <c r="B51" s="113">
        <v>470</v>
      </c>
      <c r="C51" s="113">
        <v>1</v>
      </c>
      <c r="D51" s="113">
        <v>0</v>
      </c>
      <c r="E51" s="113">
        <v>0</v>
      </c>
    </row>
    <row r="52" spans="1:5" ht="12.75">
      <c r="A52" s="113">
        <v>390</v>
      </c>
      <c r="B52" s="113">
        <v>520</v>
      </c>
      <c r="C52" s="113">
        <v>1</v>
      </c>
      <c r="D52" s="113">
        <v>0</v>
      </c>
      <c r="E52" s="113">
        <v>0</v>
      </c>
    </row>
    <row r="53" spans="1:5" ht="12.75">
      <c r="A53" s="113">
        <v>390</v>
      </c>
      <c r="B53" s="113">
        <v>530</v>
      </c>
      <c r="C53" s="113">
        <v>1</v>
      </c>
      <c r="D53" s="113">
        <v>0</v>
      </c>
      <c r="E53" s="113">
        <v>0</v>
      </c>
    </row>
    <row r="54" spans="1:5" ht="12.75">
      <c r="A54" s="113">
        <v>390</v>
      </c>
      <c r="B54" s="113">
        <v>590</v>
      </c>
      <c r="C54" s="113">
        <v>1</v>
      </c>
      <c r="D54" s="113">
        <v>0</v>
      </c>
      <c r="E54" s="113">
        <v>0</v>
      </c>
    </row>
    <row r="55" spans="1:5" ht="12.75">
      <c r="A55" s="113">
        <v>400</v>
      </c>
      <c r="B55" s="113">
        <v>430</v>
      </c>
      <c r="C55" s="113">
        <v>1</v>
      </c>
      <c r="D55" s="113">
        <v>0</v>
      </c>
      <c r="E55" s="113">
        <v>0</v>
      </c>
    </row>
    <row r="56" spans="1:5" ht="12.75">
      <c r="A56" s="113">
        <v>400</v>
      </c>
      <c r="B56" s="113">
        <v>460</v>
      </c>
      <c r="C56" s="113">
        <v>1</v>
      </c>
      <c r="D56" s="113">
        <v>0</v>
      </c>
      <c r="E56" s="113">
        <v>0</v>
      </c>
    </row>
    <row r="57" spans="1:5" ht="12.75">
      <c r="A57" s="113">
        <v>400</v>
      </c>
      <c r="B57" s="113">
        <v>470</v>
      </c>
      <c r="C57" s="113">
        <v>3</v>
      </c>
      <c r="D57" s="113">
        <v>3</v>
      </c>
      <c r="E57" s="113">
        <v>1</v>
      </c>
    </row>
    <row r="58" spans="1:5" ht="12.75">
      <c r="A58" s="113">
        <v>400</v>
      </c>
      <c r="B58" s="113">
        <v>490</v>
      </c>
      <c r="C58" s="113">
        <v>1</v>
      </c>
      <c r="D58" s="113">
        <v>0</v>
      </c>
      <c r="E58" s="113">
        <v>0</v>
      </c>
    </row>
    <row r="59" spans="1:5" ht="12.75">
      <c r="A59" s="113">
        <v>400</v>
      </c>
      <c r="B59" s="113">
        <v>500</v>
      </c>
      <c r="C59" s="113">
        <v>3</v>
      </c>
      <c r="D59" s="113" t="e">
        <v>#REF!</v>
      </c>
      <c r="E59" s="113" t="e">
        <v>#REF!</v>
      </c>
    </row>
    <row r="60" spans="1:5" ht="12.75">
      <c r="A60" s="113">
        <v>400</v>
      </c>
      <c r="B60" s="113">
        <v>520</v>
      </c>
      <c r="C60" s="113">
        <v>1</v>
      </c>
      <c r="D60" s="113">
        <v>0</v>
      </c>
      <c r="E60" s="113">
        <v>0</v>
      </c>
    </row>
    <row r="61" spans="1:5" ht="12.75">
      <c r="A61" s="113">
        <v>400</v>
      </c>
      <c r="B61" s="113">
        <v>530</v>
      </c>
      <c r="C61" s="113">
        <v>2</v>
      </c>
      <c r="D61" s="113">
        <v>2</v>
      </c>
      <c r="E61" s="113">
        <v>0</v>
      </c>
    </row>
    <row r="62" spans="1:5" ht="12.75">
      <c r="A62" s="113">
        <v>400</v>
      </c>
      <c r="B62" s="113">
        <v>540</v>
      </c>
      <c r="C62" s="113">
        <v>2</v>
      </c>
      <c r="D62" s="113">
        <v>2</v>
      </c>
      <c r="E62" s="113">
        <v>0</v>
      </c>
    </row>
    <row r="63" spans="1:4" ht="12.75">
      <c r="A63" s="113">
        <v>400</v>
      </c>
      <c r="B63" s="113">
        <v>550</v>
      </c>
      <c r="C63" s="113">
        <v>3</v>
      </c>
      <c r="D63" s="113">
        <v>3</v>
      </c>
    </row>
    <row r="64" spans="1:4" ht="12.75">
      <c r="A64" s="113">
        <v>400</v>
      </c>
      <c r="B64" s="113">
        <v>560</v>
      </c>
      <c r="C64" s="113">
        <v>2</v>
      </c>
      <c r="D64" s="113">
        <v>2</v>
      </c>
    </row>
    <row r="65" spans="1:4" ht="12.75">
      <c r="A65" s="113">
        <v>400</v>
      </c>
      <c r="B65" s="113">
        <v>570</v>
      </c>
      <c r="C65" s="113">
        <v>1</v>
      </c>
      <c r="D65" s="113">
        <v>0</v>
      </c>
    </row>
    <row r="66" spans="1:4" ht="12.75">
      <c r="A66" s="113">
        <v>400</v>
      </c>
      <c r="B66" s="113">
        <v>580</v>
      </c>
      <c r="C66" s="113">
        <v>1</v>
      </c>
      <c r="D66" s="113">
        <v>0</v>
      </c>
    </row>
    <row r="67" spans="1:4" ht="12.75">
      <c r="A67" s="113">
        <v>400</v>
      </c>
      <c r="B67" s="113">
        <v>600</v>
      </c>
      <c r="C67" s="113">
        <v>1</v>
      </c>
      <c r="D67" s="113">
        <v>0</v>
      </c>
    </row>
    <row r="68" spans="1:4" ht="12.75">
      <c r="A68" s="113">
        <v>400</v>
      </c>
      <c r="B68" s="113">
        <v>620</v>
      </c>
      <c r="C68" s="113">
        <v>1</v>
      </c>
      <c r="D68" s="113">
        <v>0</v>
      </c>
    </row>
    <row r="69" spans="1:4" ht="12.75">
      <c r="A69" s="113">
        <v>400</v>
      </c>
      <c r="B69" s="113">
        <v>630</v>
      </c>
      <c r="C69" s="113">
        <v>1</v>
      </c>
      <c r="D69" s="113">
        <v>0</v>
      </c>
    </row>
    <row r="70" spans="1:4" ht="12.75">
      <c r="A70" s="113">
        <v>400</v>
      </c>
      <c r="B70" s="113">
        <v>640</v>
      </c>
      <c r="C70" s="113">
        <v>1</v>
      </c>
      <c r="D70" s="113">
        <v>0</v>
      </c>
    </row>
    <row r="71" spans="1:4" ht="12.75">
      <c r="A71" s="113">
        <v>400</v>
      </c>
      <c r="B71" s="113">
        <v>690</v>
      </c>
      <c r="C71" s="113">
        <v>1</v>
      </c>
      <c r="D71" s="113">
        <v>0</v>
      </c>
    </row>
    <row r="72" spans="1:4" ht="12.75">
      <c r="A72" s="113">
        <v>410</v>
      </c>
      <c r="B72" s="113">
        <v>440</v>
      </c>
      <c r="C72" s="113">
        <v>1</v>
      </c>
      <c r="D72" s="113">
        <v>0</v>
      </c>
    </row>
    <row r="73" spans="1:4" ht="12.75">
      <c r="A73" s="113">
        <v>410</v>
      </c>
      <c r="B73" s="113">
        <v>510</v>
      </c>
      <c r="C73" s="113">
        <v>1</v>
      </c>
      <c r="D73" s="113">
        <v>0</v>
      </c>
    </row>
    <row r="74" spans="1:4" ht="12.75">
      <c r="A74" s="113">
        <v>410</v>
      </c>
      <c r="B74" s="113">
        <v>570</v>
      </c>
      <c r="C74" s="113">
        <v>1</v>
      </c>
      <c r="D74" s="113">
        <v>0</v>
      </c>
    </row>
    <row r="75" spans="1:4" ht="12.75">
      <c r="A75" s="113">
        <v>410</v>
      </c>
      <c r="B75" s="113">
        <v>590</v>
      </c>
      <c r="C75" s="113">
        <v>1</v>
      </c>
      <c r="D75" s="113">
        <v>0</v>
      </c>
    </row>
    <row r="76" spans="1:4" ht="12.75">
      <c r="A76" s="113">
        <v>410</v>
      </c>
      <c r="B76" s="113">
        <v>680</v>
      </c>
      <c r="C76" s="113">
        <v>1</v>
      </c>
      <c r="D76" s="113">
        <v>0</v>
      </c>
    </row>
    <row r="77" spans="1:4" ht="12.75">
      <c r="A77" s="113">
        <v>420</v>
      </c>
      <c r="B77" s="113">
        <v>420</v>
      </c>
      <c r="C77" s="113">
        <v>1</v>
      </c>
      <c r="D77" s="113">
        <v>0</v>
      </c>
    </row>
    <row r="78" spans="1:4" ht="12.75">
      <c r="A78" s="113">
        <v>420</v>
      </c>
      <c r="B78" s="113">
        <v>440</v>
      </c>
      <c r="C78" s="113">
        <v>1</v>
      </c>
      <c r="D78" s="113">
        <v>0</v>
      </c>
    </row>
    <row r="79" spans="1:4" ht="12.75">
      <c r="A79" s="113">
        <v>420</v>
      </c>
      <c r="B79" s="113">
        <v>460</v>
      </c>
      <c r="C79" s="113">
        <v>2</v>
      </c>
      <c r="D79" s="113">
        <v>2</v>
      </c>
    </row>
    <row r="80" spans="1:4" ht="12.75">
      <c r="A80" s="113">
        <v>420</v>
      </c>
      <c r="B80" s="113">
        <v>500</v>
      </c>
      <c r="C80" s="113">
        <v>1</v>
      </c>
      <c r="D80" s="113">
        <v>0</v>
      </c>
    </row>
    <row r="81" spans="1:4" ht="12.75">
      <c r="A81" s="113">
        <v>420</v>
      </c>
      <c r="B81" s="113">
        <v>540</v>
      </c>
      <c r="C81" s="113">
        <v>2</v>
      </c>
      <c r="D81" s="113">
        <v>2</v>
      </c>
    </row>
    <row r="82" spans="1:4" ht="12.75">
      <c r="A82" s="113">
        <v>420</v>
      </c>
      <c r="B82" s="113">
        <v>550</v>
      </c>
      <c r="C82" s="113">
        <v>1</v>
      </c>
      <c r="D82" s="113">
        <v>0</v>
      </c>
    </row>
    <row r="83" spans="1:4" ht="12.75">
      <c r="A83" s="113">
        <v>420</v>
      </c>
      <c r="B83" s="113">
        <v>560</v>
      </c>
      <c r="C83" s="113">
        <v>5</v>
      </c>
      <c r="D83" s="113">
        <v>3</v>
      </c>
    </row>
    <row r="84" spans="1:4" ht="12.75">
      <c r="A84" s="113">
        <v>420</v>
      </c>
      <c r="B84" s="113">
        <v>580</v>
      </c>
      <c r="C84" s="113">
        <v>1</v>
      </c>
      <c r="D84" s="113">
        <v>0</v>
      </c>
    </row>
    <row r="85" spans="1:4" ht="12.75">
      <c r="A85" s="113">
        <v>420</v>
      </c>
      <c r="B85" s="113">
        <v>660</v>
      </c>
      <c r="C85" s="113">
        <v>1</v>
      </c>
      <c r="D85" s="113">
        <v>0</v>
      </c>
    </row>
    <row r="86" spans="1:4" ht="12.75">
      <c r="A86" s="113">
        <v>430</v>
      </c>
      <c r="B86" s="113">
        <v>380</v>
      </c>
      <c r="C86" s="113">
        <v>2</v>
      </c>
      <c r="D86" s="113">
        <v>2</v>
      </c>
    </row>
    <row r="87" spans="1:4" ht="12.75">
      <c r="A87" s="113">
        <v>430</v>
      </c>
      <c r="B87" s="113">
        <v>390</v>
      </c>
      <c r="C87" s="113">
        <v>1</v>
      </c>
      <c r="D87" s="113">
        <v>0</v>
      </c>
    </row>
    <row r="88" spans="1:4" ht="12.75">
      <c r="A88" s="113">
        <v>430</v>
      </c>
      <c r="B88" s="113">
        <v>430</v>
      </c>
      <c r="C88" s="113">
        <v>1</v>
      </c>
      <c r="D88" s="113">
        <v>0</v>
      </c>
    </row>
    <row r="89" spans="1:4" ht="12.75">
      <c r="A89" s="113">
        <v>430</v>
      </c>
      <c r="B89" s="113">
        <v>470</v>
      </c>
      <c r="C89" s="113">
        <v>1</v>
      </c>
      <c r="D89" s="113">
        <v>0</v>
      </c>
    </row>
    <row r="90" spans="1:4" ht="12.75">
      <c r="A90" s="113">
        <v>430</v>
      </c>
      <c r="B90" s="113">
        <v>480</v>
      </c>
      <c r="C90" s="113">
        <v>2</v>
      </c>
      <c r="D90" s="113">
        <v>2</v>
      </c>
    </row>
    <row r="91" spans="1:4" ht="12.75">
      <c r="A91" s="113">
        <v>430</v>
      </c>
      <c r="B91" s="113">
        <v>490</v>
      </c>
      <c r="C91" s="113">
        <v>1</v>
      </c>
      <c r="D91" s="113">
        <v>0</v>
      </c>
    </row>
    <row r="92" spans="1:4" ht="12.75">
      <c r="A92" s="113">
        <v>430</v>
      </c>
      <c r="B92" s="113">
        <v>500</v>
      </c>
      <c r="C92" s="113">
        <v>1</v>
      </c>
      <c r="D92" s="113">
        <v>0</v>
      </c>
    </row>
    <row r="93" spans="1:4" ht="12.75">
      <c r="A93" s="113">
        <v>430</v>
      </c>
      <c r="B93" s="113">
        <v>510</v>
      </c>
      <c r="C93" s="113">
        <v>2</v>
      </c>
      <c r="D93" s="113">
        <v>2</v>
      </c>
    </row>
    <row r="94" spans="1:4" ht="12.75">
      <c r="A94" s="113">
        <v>430</v>
      </c>
      <c r="B94" s="113">
        <v>530</v>
      </c>
      <c r="C94" s="113">
        <v>1</v>
      </c>
      <c r="D94" s="113">
        <v>0</v>
      </c>
    </row>
    <row r="95" spans="1:4" ht="12.75">
      <c r="A95" s="113">
        <v>430</v>
      </c>
      <c r="B95" s="113">
        <v>550</v>
      </c>
      <c r="C95" s="113">
        <v>2</v>
      </c>
      <c r="D95" s="113">
        <v>2</v>
      </c>
    </row>
    <row r="96" spans="1:4" ht="12.75">
      <c r="A96" s="113">
        <v>430</v>
      </c>
      <c r="B96" s="113">
        <v>580</v>
      </c>
      <c r="C96" s="113">
        <v>1</v>
      </c>
      <c r="D96" s="113">
        <v>0</v>
      </c>
    </row>
    <row r="97" spans="1:4" ht="12.75">
      <c r="A97" s="113">
        <v>430</v>
      </c>
      <c r="B97" s="113">
        <v>600</v>
      </c>
      <c r="C97" s="113">
        <v>2</v>
      </c>
      <c r="D97" s="113">
        <v>2</v>
      </c>
    </row>
    <row r="98" spans="1:4" ht="12.75">
      <c r="A98" s="113">
        <v>440</v>
      </c>
      <c r="B98" s="113">
        <v>420</v>
      </c>
      <c r="C98" s="113">
        <v>1</v>
      </c>
      <c r="D98" s="113">
        <v>0</v>
      </c>
    </row>
    <row r="99" spans="1:4" ht="12.75">
      <c r="A99" s="113">
        <v>440</v>
      </c>
      <c r="B99" s="113">
        <v>460</v>
      </c>
      <c r="C99" s="113">
        <v>2</v>
      </c>
      <c r="D99" s="113">
        <v>2</v>
      </c>
    </row>
    <row r="100" spans="1:4" ht="12.75">
      <c r="A100" s="113">
        <v>440</v>
      </c>
      <c r="B100" s="113">
        <v>480</v>
      </c>
      <c r="C100" s="113">
        <v>3</v>
      </c>
      <c r="D100" s="113">
        <v>3</v>
      </c>
    </row>
    <row r="101" spans="1:4" ht="12.75">
      <c r="A101" s="113">
        <v>440</v>
      </c>
      <c r="B101" s="113">
        <v>510</v>
      </c>
      <c r="C101" s="113">
        <v>2</v>
      </c>
      <c r="D101" s="113">
        <v>2</v>
      </c>
    </row>
    <row r="102" spans="1:4" ht="12.75">
      <c r="A102" s="113">
        <v>440</v>
      </c>
      <c r="B102" s="113">
        <v>530</v>
      </c>
      <c r="C102" s="113">
        <v>1</v>
      </c>
      <c r="D102" s="113">
        <v>0</v>
      </c>
    </row>
    <row r="103" spans="1:4" ht="12.75">
      <c r="A103" s="113">
        <v>440</v>
      </c>
      <c r="B103" s="113">
        <v>540</v>
      </c>
      <c r="C103" s="113">
        <v>3</v>
      </c>
      <c r="D103" s="113">
        <v>3</v>
      </c>
    </row>
    <row r="104" spans="1:4" ht="12.75">
      <c r="A104" s="113">
        <v>440</v>
      </c>
      <c r="B104" s="113">
        <v>560</v>
      </c>
      <c r="C104" s="113">
        <v>3</v>
      </c>
      <c r="D104" s="113">
        <v>3</v>
      </c>
    </row>
    <row r="105" spans="1:4" ht="12.75">
      <c r="A105" s="113">
        <v>440</v>
      </c>
      <c r="B105" s="113">
        <v>570</v>
      </c>
      <c r="C105" s="113">
        <v>1</v>
      </c>
      <c r="D105" s="113">
        <v>0</v>
      </c>
    </row>
    <row r="106" spans="1:4" ht="12.75">
      <c r="A106" s="113">
        <v>440</v>
      </c>
      <c r="B106" s="113">
        <v>590</v>
      </c>
      <c r="C106" s="113">
        <v>1</v>
      </c>
      <c r="D106" s="113">
        <v>0</v>
      </c>
    </row>
    <row r="107" spans="1:4" ht="12.75">
      <c r="A107" s="113">
        <v>440</v>
      </c>
      <c r="B107" s="113">
        <v>600</v>
      </c>
      <c r="C107" s="113">
        <v>3</v>
      </c>
      <c r="D107" s="113">
        <v>3</v>
      </c>
    </row>
    <row r="108" spans="1:4" ht="12.75">
      <c r="A108" s="113">
        <v>440</v>
      </c>
      <c r="B108" s="113">
        <v>610</v>
      </c>
      <c r="C108" s="113">
        <v>1</v>
      </c>
      <c r="D108" s="113">
        <v>0</v>
      </c>
    </row>
    <row r="109" spans="1:4" ht="12.75">
      <c r="A109" s="113">
        <v>440</v>
      </c>
      <c r="B109" s="113">
        <v>620</v>
      </c>
      <c r="C109" s="113">
        <v>1</v>
      </c>
      <c r="D109" s="113">
        <v>0</v>
      </c>
    </row>
    <row r="110" spans="1:4" ht="12.75">
      <c r="A110" s="113">
        <v>440</v>
      </c>
      <c r="B110" s="113">
        <v>650</v>
      </c>
      <c r="C110" s="113">
        <v>1</v>
      </c>
      <c r="D110" s="113">
        <v>0</v>
      </c>
    </row>
    <row r="111" spans="1:4" ht="12.75">
      <c r="A111" s="113">
        <v>440</v>
      </c>
      <c r="B111" s="113">
        <v>660</v>
      </c>
      <c r="C111" s="113">
        <v>1</v>
      </c>
      <c r="D111" s="113">
        <v>0</v>
      </c>
    </row>
    <row r="112" spans="1:4" ht="12.75">
      <c r="A112" s="113">
        <v>440</v>
      </c>
      <c r="B112" s="113">
        <v>670</v>
      </c>
      <c r="C112" s="113">
        <v>1</v>
      </c>
      <c r="D112" s="113">
        <v>0</v>
      </c>
    </row>
    <row r="113" spans="1:4" ht="12.75">
      <c r="A113" s="113">
        <v>440</v>
      </c>
      <c r="B113" s="113">
        <v>680</v>
      </c>
      <c r="C113" s="113">
        <v>1</v>
      </c>
      <c r="D113" s="113">
        <v>0</v>
      </c>
    </row>
    <row r="114" spans="1:4" ht="12.75">
      <c r="A114" s="113">
        <v>440</v>
      </c>
      <c r="B114" s="113">
        <v>710</v>
      </c>
      <c r="C114" s="113">
        <v>1</v>
      </c>
      <c r="D114" s="113">
        <v>0</v>
      </c>
    </row>
    <row r="115" spans="1:4" ht="12.75">
      <c r="A115" s="113">
        <v>450</v>
      </c>
      <c r="B115" s="113">
        <v>350</v>
      </c>
      <c r="C115" s="113">
        <v>1</v>
      </c>
      <c r="D115" s="113">
        <v>0</v>
      </c>
    </row>
    <row r="116" spans="1:4" ht="12.75">
      <c r="A116" s="113">
        <v>450</v>
      </c>
      <c r="B116" s="113">
        <v>430</v>
      </c>
      <c r="C116" s="113">
        <v>1</v>
      </c>
      <c r="D116" s="113">
        <v>0</v>
      </c>
    </row>
    <row r="117" spans="1:4" ht="12.75">
      <c r="A117" s="113">
        <v>450</v>
      </c>
      <c r="B117" s="113">
        <v>460</v>
      </c>
      <c r="C117" s="113">
        <v>1</v>
      </c>
      <c r="D117" s="113">
        <v>0</v>
      </c>
    </row>
    <row r="118" spans="1:4" ht="12.75">
      <c r="A118" s="113">
        <v>450</v>
      </c>
      <c r="B118" s="113">
        <v>490</v>
      </c>
      <c r="C118" s="113">
        <v>1</v>
      </c>
      <c r="D118" s="113">
        <v>0</v>
      </c>
    </row>
    <row r="119" spans="1:4" ht="12.75">
      <c r="A119" s="113">
        <v>450</v>
      </c>
      <c r="B119" s="113">
        <v>500</v>
      </c>
      <c r="C119" s="113">
        <v>3</v>
      </c>
      <c r="D119" s="113">
        <v>3</v>
      </c>
    </row>
    <row r="120" spans="1:4" ht="12.75">
      <c r="A120" s="113">
        <v>450</v>
      </c>
      <c r="B120" s="113">
        <v>510</v>
      </c>
      <c r="C120" s="113">
        <v>1</v>
      </c>
      <c r="D120" s="113">
        <v>0</v>
      </c>
    </row>
    <row r="121" spans="1:4" ht="12.75">
      <c r="A121" s="113">
        <v>450</v>
      </c>
      <c r="B121" s="113">
        <v>530</v>
      </c>
      <c r="C121" s="113">
        <v>1</v>
      </c>
      <c r="D121" s="113">
        <v>0</v>
      </c>
    </row>
    <row r="122" spans="1:4" ht="12.75">
      <c r="A122" s="113">
        <v>450</v>
      </c>
      <c r="B122" s="113">
        <v>540</v>
      </c>
      <c r="C122" s="113">
        <v>1</v>
      </c>
      <c r="D122" s="113">
        <v>0</v>
      </c>
    </row>
    <row r="123" spans="1:4" ht="12.75">
      <c r="A123" s="113">
        <v>450</v>
      </c>
      <c r="B123" s="113">
        <v>550</v>
      </c>
      <c r="C123" s="113">
        <v>1</v>
      </c>
      <c r="D123" s="113">
        <v>0</v>
      </c>
    </row>
    <row r="124" spans="1:4" ht="12.75">
      <c r="A124" s="113">
        <v>450</v>
      </c>
      <c r="B124" s="113">
        <v>570</v>
      </c>
      <c r="C124" s="113">
        <v>1</v>
      </c>
      <c r="D124" s="113">
        <v>0</v>
      </c>
    </row>
    <row r="125" spans="1:4" ht="12.75">
      <c r="A125" s="113">
        <v>450</v>
      </c>
      <c r="B125" s="113">
        <v>580</v>
      </c>
      <c r="C125" s="113">
        <v>2</v>
      </c>
      <c r="D125" s="113">
        <v>2</v>
      </c>
    </row>
    <row r="126" spans="1:4" ht="12.75">
      <c r="A126" s="113">
        <v>450</v>
      </c>
      <c r="B126" s="113">
        <v>590</v>
      </c>
      <c r="C126" s="113">
        <v>1</v>
      </c>
      <c r="D126" s="113">
        <v>0</v>
      </c>
    </row>
    <row r="127" spans="1:4" ht="12.75">
      <c r="A127" s="113">
        <v>450</v>
      </c>
      <c r="B127" s="113">
        <v>600</v>
      </c>
      <c r="C127" s="113">
        <v>1</v>
      </c>
      <c r="D127" s="113">
        <v>0</v>
      </c>
    </row>
    <row r="128" spans="1:4" ht="12.75">
      <c r="A128" s="113">
        <v>450</v>
      </c>
      <c r="B128" s="113">
        <v>610</v>
      </c>
      <c r="C128" s="113">
        <v>1</v>
      </c>
      <c r="D128" s="113">
        <v>0</v>
      </c>
    </row>
    <row r="129" spans="1:4" ht="12.75">
      <c r="A129" s="113">
        <v>450</v>
      </c>
      <c r="B129" s="113">
        <v>620</v>
      </c>
      <c r="C129" s="113">
        <v>1</v>
      </c>
      <c r="D129" s="113">
        <v>0</v>
      </c>
    </row>
    <row r="130" spans="1:4" ht="12.75">
      <c r="A130" s="113">
        <v>450</v>
      </c>
      <c r="B130" s="113">
        <v>650</v>
      </c>
      <c r="C130" s="113">
        <v>1</v>
      </c>
      <c r="D130" s="113">
        <v>0</v>
      </c>
    </row>
    <row r="131" spans="1:4" ht="12.75">
      <c r="A131" s="113">
        <v>450</v>
      </c>
      <c r="B131" s="113">
        <v>660</v>
      </c>
      <c r="C131" s="113">
        <v>1</v>
      </c>
      <c r="D131" s="113">
        <v>0</v>
      </c>
    </row>
    <row r="132" spans="1:4" ht="12.75">
      <c r="A132" s="113">
        <v>460</v>
      </c>
      <c r="B132" s="113">
        <v>480</v>
      </c>
      <c r="C132" s="113">
        <v>1</v>
      </c>
      <c r="D132" s="113">
        <v>0</v>
      </c>
    </row>
    <row r="133" spans="1:4" ht="12.75">
      <c r="A133" s="113">
        <v>460</v>
      </c>
      <c r="B133" s="113">
        <v>500</v>
      </c>
      <c r="C133" s="113">
        <v>2</v>
      </c>
      <c r="D133" s="113">
        <v>2</v>
      </c>
    </row>
    <row r="134" spans="1:4" ht="12.75">
      <c r="A134" s="113">
        <v>460</v>
      </c>
      <c r="B134" s="113">
        <v>520</v>
      </c>
      <c r="C134" s="113">
        <v>1</v>
      </c>
      <c r="D134" s="113">
        <v>0</v>
      </c>
    </row>
    <row r="135" spans="1:4" ht="12.75">
      <c r="A135" s="113">
        <v>460</v>
      </c>
      <c r="B135" s="113">
        <v>530</v>
      </c>
      <c r="C135" s="113">
        <v>2</v>
      </c>
      <c r="D135" s="113">
        <v>2</v>
      </c>
    </row>
    <row r="136" spans="1:4" ht="12.75">
      <c r="A136" s="113">
        <v>460</v>
      </c>
      <c r="B136" s="113">
        <v>560</v>
      </c>
      <c r="C136" s="113">
        <v>1</v>
      </c>
      <c r="D136" s="113">
        <v>0</v>
      </c>
    </row>
    <row r="137" spans="1:4" ht="12.75">
      <c r="A137" s="113">
        <v>460</v>
      </c>
      <c r="B137" s="113">
        <v>570</v>
      </c>
      <c r="C137" s="113">
        <v>3</v>
      </c>
      <c r="D137" s="113">
        <v>3</v>
      </c>
    </row>
    <row r="138" spans="1:4" ht="12.75">
      <c r="A138" s="113">
        <v>460</v>
      </c>
      <c r="B138" s="113">
        <v>620</v>
      </c>
      <c r="C138" s="113">
        <v>2</v>
      </c>
      <c r="D138" s="113">
        <v>2</v>
      </c>
    </row>
    <row r="139" spans="1:4" ht="12.75">
      <c r="A139" s="113">
        <v>460</v>
      </c>
      <c r="B139" s="113">
        <v>650</v>
      </c>
      <c r="C139" s="113">
        <v>1</v>
      </c>
      <c r="D139" s="113">
        <v>0</v>
      </c>
    </row>
    <row r="140" spans="1:4" ht="12.75">
      <c r="A140" s="113">
        <v>460</v>
      </c>
      <c r="B140" s="113">
        <v>670</v>
      </c>
      <c r="C140" s="113">
        <v>1</v>
      </c>
      <c r="D140" s="113">
        <v>0</v>
      </c>
    </row>
    <row r="141" spans="1:4" ht="12.75">
      <c r="A141" s="113">
        <v>460</v>
      </c>
      <c r="B141" s="113">
        <v>750</v>
      </c>
      <c r="C141" s="113">
        <v>1</v>
      </c>
      <c r="D141" s="113">
        <v>0</v>
      </c>
    </row>
    <row r="142" spans="1:4" ht="12.75">
      <c r="A142" s="113">
        <v>470</v>
      </c>
      <c r="B142" s="113">
        <v>460</v>
      </c>
      <c r="C142" s="113">
        <v>1</v>
      </c>
      <c r="D142" s="113">
        <v>0</v>
      </c>
    </row>
    <row r="143" spans="1:4" ht="12.75">
      <c r="A143" s="113">
        <v>470</v>
      </c>
      <c r="B143" s="113">
        <v>470</v>
      </c>
      <c r="C143" s="113">
        <v>1</v>
      </c>
      <c r="D143" s="113">
        <v>0</v>
      </c>
    </row>
    <row r="144" spans="1:4" ht="12.75">
      <c r="A144" s="113">
        <v>470</v>
      </c>
      <c r="B144" s="113">
        <v>480</v>
      </c>
      <c r="C144" s="113">
        <v>1</v>
      </c>
      <c r="D144" s="113">
        <v>0</v>
      </c>
    </row>
    <row r="145" spans="1:4" ht="12.75">
      <c r="A145" s="113">
        <v>470</v>
      </c>
      <c r="B145" s="113">
        <v>500</v>
      </c>
      <c r="C145" s="113">
        <v>3</v>
      </c>
      <c r="D145" s="113">
        <v>3</v>
      </c>
    </row>
    <row r="146" spans="1:4" ht="12.75">
      <c r="A146" s="113">
        <v>470</v>
      </c>
      <c r="B146" s="113">
        <v>520</v>
      </c>
      <c r="C146" s="113">
        <v>1</v>
      </c>
      <c r="D146" s="113">
        <v>0</v>
      </c>
    </row>
    <row r="147" spans="1:4" ht="12.75">
      <c r="A147" s="113">
        <v>470</v>
      </c>
      <c r="B147" s="113">
        <v>530</v>
      </c>
      <c r="C147" s="113">
        <v>1</v>
      </c>
      <c r="D147" s="113">
        <v>0</v>
      </c>
    </row>
    <row r="148" spans="1:4" ht="12.75">
      <c r="A148" s="113">
        <v>470</v>
      </c>
      <c r="B148" s="113">
        <v>550</v>
      </c>
      <c r="C148" s="113">
        <v>2</v>
      </c>
      <c r="D148" s="113">
        <v>2</v>
      </c>
    </row>
    <row r="149" spans="1:4" ht="12.75">
      <c r="A149" s="113">
        <v>470</v>
      </c>
      <c r="B149" s="113">
        <v>560</v>
      </c>
      <c r="C149" s="113">
        <v>4</v>
      </c>
      <c r="D149" s="113">
        <v>3</v>
      </c>
    </row>
    <row r="150" spans="1:4" ht="12.75">
      <c r="A150" s="113">
        <v>470</v>
      </c>
      <c r="B150" s="113">
        <v>570</v>
      </c>
      <c r="C150" s="113">
        <v>1</v>
      </c>
      <c r="D150" s="113">
        <v>0</v>
      </c>
    </row>
    <row r="151" spans="1:4" ht="12.75">
      <c r="A151" s="113">
        <v>470</v>
      </c>
      <c r="B151" s="113">
        <v>610</v>
      </c>
      <c r="C151" s="113">
        <v>2</v>
      </c>
      <c r="D151" s="113">
        <v>2</v>
      </c>
    </row>
    <row r="152" spans="1:4" ht="12.75">
      <c r="A152" s="113">
        <v>470</v>
      </c>
      <c r="B152" s="113">
        <v>620</v>
      </c>
      <c r="C152" s="113">
        <v>2</v>
      </c>
      <c r="D152" s="113">
        <v>2</v>
      </c>
    </row>
    <row r="153" spans="1:4" ht="12.75">
      <c r="A153" s="113">
        <v>470</v>
      </c>
      <c r="B153" s="113">
        <v>630</v>
      </c>
      <c r="C153" s="113">
        <v>1</v>
      </c>
      <c r="D153" s="113">
        <v>0</v>
      </c>
    </row>
    <row r="154" spans="1:4" ht="12.75">
      <c r="A154" s="113">
        <v>470</v>
      </c>
      <c r="B154" s="113">
        <v>640</v>
      </c>
      <c r="C154" s="113">
        <v>1</v>
      </c>
      <c r="D154" s="113">
        <v>0</v>
      </c>
    </row>
    <row r="155" spans="1:4" ht="12.75">
      <c r="A155" s="113">
        <v>470</v>
      </c>
      <c r="B155" s="113">
        <v>680</v>
      </c>
      <c r="C155" s="113">
        <v>1</v>
      </c>
      <c r="D155" s="113">
        <v>0</v>
      </c>
    </row>
    <row r="156" spans="1:4" ht="12.75">
      <c r="A156" s="113">
        <v>470</v>
      </c>
      <c r="B156" s="113">
        <v>690</v>
      </c>
      <c r="C156" s="113">
        <v>1</v>
      </c>
      <c r="D156" s="113">
        <v>0</v>
      </c>
    </row>
    <row r="157" spans="1:4" ht="12.75">
      <c r="A157" s="113">
        <v>480</v>
      </c>
      <c r="B157" s="113">
        <v>430</v>
      </c>
      <c r="C157" s="113">
        <v>1</v>
      </c>
      <c r="D157" s="113">
        <v>0</v>
      </c>
    </row>
    <row r="158" spans="1:4" ht="12.75">
      <c r="A158" s="113">
        <v>480</v>
      </c>
      <c r="B158" s="113">
        <v>470</v>
      </c>
      <c r="C158" s="113">
        <v>1</v>
      </c>
      <c r="D158" s="113">
        <v>0</v>
      </c>
    </row>
    <row r="159" spans="1:4" ht="12.75">
      <c r="A159" s="113">
        <v>480</v>
      </c>
      <c r="B159" s="113">
        <v>480</v>
      </c>
      <c r="C159" s="113">
        <v>1</v>
      </c>
      <c r="D159" s="113">
        <v>0</v>
      </c>
    </row>
    <row r="160" spans="1:4" ht="12.75">
      <c r="A160" s="113">
        <v>480</v>
      </c>
      <c r="B160" s="113">
        <v>490</v>
      </c>
      <c r="C160" s="113">
        <v>1</v>
      </c>
      <c r="D160" s="113">
        <v>0</v>
      </c>
    </row>
    <row r="161" spans="1:4" ht="12.75">
      <c r="A161" s="113">
        <v>480</v>
      </c>
      <c r="B161" s="113">
        <v>500</v>
      </c>
      <c r="C161" s="113">
        <v>2</v>
      </c>
      <c r="D161" s="113">
        <v>2</v>
      </c>
    </row>
    <row r="162" spans="1:4" ht="12.75">
      <c r="A162" s="113">
        <v>480</v>
      </c>
      <c r="B162" s="113">
        <v>540</v>
      </c>
      <c r="C162" s="113">
        <v>1</v>
      </c>
      <c r="D162" s="113">
        <v>0</v>
      </c>
    </row>
    <row r="163" spans="1:4" ht="12.75">
      <c r="A163" s="113">
        <v>480</v>
      </c>
      <c r="B163" s="113">
        <v>560</v>
      </c>
      <c r="C163" s="113">
        <v>4</v>
      </c>
      <c r="D163" s="113">
        <v>3</v>
      </c>
    </row>
    <row r="164" spans="1:4" ht="12.75">
      <c r="A164" s="113">
        <v>480</v>
      </c>
      <c r="B164" s="113">
        <v>570</v>
      </c>
      <c r="C164" s="113">
        <v>2</v>
      </c>
      <c r="D164" s="113">
        <v>2</v>
      </c>
    </row>
    <row r="165" spans="1:4" ht="12.75">
      <c r="A165" s="113">
        <v>480</v>
      </c>
      <c r="B165" s="113">
        <v>580</v>
      </c>
      <c r="C165" s="113">
        <v>2</v>
      </c>
      <c r="D165" s="113">
        <v>2</v>
      </c>
    </row>
    <row r="166" spans="1:4" ht="12.75">
      <c r="A166" s="113">
        <v>480</v>
      </c>
      <c r="B166" s="113">
        <v>610</v>
      </c>
      <c r="C166" s="113">
        <v>1</v>
      </c>
      <c r="D166" s="113">
        <v>0</v>
      </c>
    </row>
    <row r="167" spans="1:4" ht="12.75">
      <c r="A167" s="113">
        <v>480</v>
      </c>
      <c r="B167" s="113">
        <v>620</v>
      </c>
      <c r="C167" s="113">
        <v>1</v>
      </c>
      <c r="D167" s="113">
        <v>0</v>
      </c>
    </row>
    <row r="168" spans="1:4" ht="12.75">
      <c r="A168" s="113">
        <v>480</v>
      </c>
      <c r="B168" s="113">
        <v>640</v>
      </c>
      <c r="C168" s="113">
        <v>1</v>
      </c>
      <c r="D168" s="113">
        <v>0</v>
      </c>
    </row>
    <row r="169" spans="1:4" ht="12.75">
      <c r="A169" s="113">
        <v>480</v>
      </c>
      <c r="B169" s="113">
        <v>650</v>
      </c>
      <c r="C169" s="113">
        <v>2</v>
      </c>
      <c r="D169" s="113">
        <v>2</v>
      </c>
    </row>
    <row r="170" spans="1:4" ht="12.75">
      <c r="A170" s="113">
        <v>480</v>
      </c>
      <c r="B170" s="113">
        <v>660</v>
      </c>
      <c r="C170" s="113">
        <v>3</v>
      </c>
      <c r="D170" s="113">
        <v>3</v>
      </c>
    </row>
    <row r="171" spans="1:4" ht="12.75">
      <c r="A171" s="113">
        <v>480</v>
      </c>
      <c r="B171" s="113">
        <v>670</v>
      </c>
      <c r="C171" s="113">
        <v>1</v>
      </c>
      <c r="D171" s="113">
        <v>0</v>
      </c>
    </row>
    <row r="172" spans="1:4" ht="12.75">
      <c r="A172" s="113">
        <v>490</v>
      </c>
      <c r="B172" s="113">
        <v>430</v>
      </c>
      <c r="C172" s="113">
        <v>1</v>
      </c>
      <c r="D172" s="113">
        <v>0</v>
      </c>
    </row>
    <row r="173" spans="1:4" ht="12.75">
      <c r="A173" s="113">
        <v>490</v>
      </c>
      <c r="B173" s="113">
        <v>460</v>
      </c>
      <c r="C173" s="113">
        <v>1</v>
      </c>
      <c r="D173" s="113">
        <v>0</v>
      </c>
    </row>
    <row r="174" spans="1:4" ht="12.75">
      <c r="A174" s="113">
        <v>490</v>
      </c>
      <c r="B174" s="113">
        <v>470</v>
      </c>
      <c r="C174" s="113">
        <v>1</v>
      </c>
      <c r="D174" s="113">
        <v>0</v>
      </c>
    </row>
    <row r="175" spans="1:4" ht="12.75">
      <c r="A175" s="113">
        <v>490</v>
      </c>
      <c r="B175" s="113">
        <v>480</v>
      </c>
      <c r="C175" s="113">
        <v>1</v>
      </c>
      <c r="D175" s="113">
        <v>0</v>
      </c>
    </row>
    <row r="176" spans="1:4" ht="12.75">
      <c r="A176" s="113">
        <v>490</v>
      </c>
      <c r="B176" s="113">
        <v>490</v>
      </c>
      <c r="C176" s="113">
        <v>1</v>
      </c>
      <c r="D176" s="113">
        <v>0</v>
      </c>
    </row>
    <row r="177" spans="1:4" ht="12.75">
      <c r="A177" s="113">
        <v>490</v>
      </c>
      <c r="B177" s="113">
        <v>500</v>
      </c>
      <c r="C177" s="113">
        <v>1</v>
      </c>
      <c r="D177" s="113">
        <v>0</v>
      </c>
    </row>
    <row r="178" spans="1:4" ht="12.75">
      <c r="A178" s="113">
        <v>490</v>
      </c>
      <c r="B178" s="113">
        <v>530</v>
      </c>
      <c r="C178" s="113">
        <v>2</v>
      </c>
      <c r="D178" s="113">
        <v>2</v>
      </c>
    </row>
    <row r="179" spans="1:4" ht="12.75">
      <c r="A179" s="113">
        <v>490</v>
      </c>
      <c r="B179" s="113">
        <v>540</v>
      </c>
      <c r="C179" s="113">
        <v>2</v>
      </c>
      <c r="D179" s="113">
        <v>2</v>
      </c>
    </row>
    <row r="180" spans="1:4" ht="12.75">
      <c r="A180" s="113">
        <v>490</v>
      </c>
      <c r="B180" s="113">
        <v>550</v>
      </c>
      <c r="C180" s="113">
        <v>1</v>
      </c>
      <c r="D180" s="113">
        <v>0</v>
      </c>
    </row>
    <row r="181" spans="1:4" ht="12.75">
      <c r="A181" s="113">
        <v>490</v>
      </c>
      <c r="B181" s="113">
        <v>560</v>
      </c>
      <c r="C181" s="113">
        <v>1</v>
      </c>
      <c r="D181" s="113">
        <v>0</v>
      </c>
    </row>
    <row r="182" spans="1:4" ht="12.75">
      <c r="A182" s="113">
        <v>490</v>
      </c>
      <c r="B182" s="113">
        <v>570</v>
      </c>
      <c r="C182" s="113">
        <v>1</v>
      </c>
      <c r="D182" s="113">
        <v>0</v>
      </c>
    </row>
    <row r="183" spans="1:4" ht="12.75">
      <c r="A183" s="113">
        <v>490</v>
      </c>
      <c r="B183" s="113">
        <v>600</v>
      </c>
      <c r="C183" s="113">
        <v>1</v>
      </c>
      <c r="D183" s="113">
        <v>0</v>
      </c>
    </row>
    <row r="184" spans="1:4" ht="12.75">
      <c r="A184" s="113">
        <v>490</v>
      </c>
      <c r="B184" s="113">
        <v>610</v>
      </c>
      <c r="C184" s="113">
        <v>5</v>
      </c>
      <c r="D184" s="113">
        <v>3</v>
      </c>
    </row>
    <row r="185" spans="1:4" ht="12.75">
      <c r="A185" s="113">
        <v>490</v>
      </c>
      <c r="B185" s="113">
        <v>630</v>
      </c>
      <c r="C185" s="113">
        <v>1</v>
      </c>
      <c r="D185" s="113">
        <v>0</v>
      </c>
    </row>
    <row r="186" spans="1:4" ht="12.75">
      <c r="A186" s="113">
        <v>490</v>
      </c>
      <c r="B186" s="113">
        <v>640</v>
      </c>
      <c r="C186" s="113">
        <v>1</v>
      </c>
      <c r="D186" s="113">
        <v>0</v>
      </c>
    </row>
    <row r="187" spans="1:4" ht="12.75">
      <c r="A187" s="113">
        <v>490</v>
      </c>
      <c r="B187" s="113">
        <v>650</v>
      </c>
      <c r="C187" s="113">
        <v>2</v>
      </c>
      <c r="D187" s="113">
        <v>2</v>
      </c>
    </row>
    <row r="188" spans="1:4" ht="12.75">
      <c r="A188" s="113">
        <v>490</v>
      </c>
      <c r="B188" s="113">
        <v>660</v>
      </c>
      <c r="C188" s="113">
        <v>1</v>
      </c>
      <c r="D188" s="113">
        <v>0</v>
      </c>
    </row>
    <row r="189" spans="1:4" ht="12.75">
      <c r="A189" s="113">
        <v>500</v>
      </c>
      <c r="B189" s="113">
        <v>420</v>
      </c>
      <c r="C189" s="113">
        <v>2</v>
      </c>
      <c r="D189" s="113">
        <v>2</v>
      </c>
    </row>
    <row r="190" spans="1:4" ht="12.75">
      <c r="A190" s="113">
        <v>500</v>
      </c>
      <c r="B190" s="113">
        <v>480</v>
      </c>
      <c r="C190" s="113">
        <v>1</v>
      </c>
      <c r="D190" s="113">
        <v>0</v>
      </c>
    </row>
    <row r="191" spans="1:4" ht="12.75">
      <c r="A191" s="113">
        <v>500</v>
      </c>
      <c r="B191" s="113">
        <v>530</v>
      </c>
      <c r="C191" s="113">
        <v>1</v>
      </c>
      <c r="D191" s="113">
        <v>0</v>
      </c>
    </row>
    <row r="192" spans="1:4" ht="12.75">
      <c r="A192" s="113">
        <v>500</v>
      </c>
      <c r="B192" s="113">
        <v>560</v>
      </c>
      <c r="C192" s="113">
        <v>6</v>
      </c>
      <c r="D192" s="113">
        <v>3</v>
      </c>
    </row>
    <row r="193" spans="1:4" ht="12.75">
      <c r="A193" s="113">
        <v>500</v>
      </c>
      <c r="B193" s="113">
        <v>570</v>
      </c>
      <c r="C193" s="113">
        <v>4</v>
      </c>
      <c r="D193" s="113">
        <v>3</v>
      </c>
    </row>
    <row r="194" spans="1:4" ht="12.75">
      <c r="A194" s="113">
        <v>500</v>
      </c>
      <c r="B194" s="113">
        <v>580</v>
      </c>
      <c r="C194" s="113">
        <v>1</v>
      </c>
      <c r="D194" s="113">
        <v>0</v>
      </c>
    </row>
    <row r="195" spans="1:4" ht="12.75">
      <c r="A195" s="113">
        <v>500</v>
      </c>
      <c r="B195" s="113">
        <v>600</v>
      </c>
      <c r="C195" s="113">
        <v>5</v>
      </c>
      <c r="D195" s="113">
        <v>3</v>
      </c>
    </row>
    <row r="196" spans="1:4" ht="12.75">
      <c r="A196" s="113">
        <v>500</v>
      </c>
      <c r="B196" s="113">
        <v>610</v>
      </c>
      <c r="C196" s="113">
        <v>2</v>
      </c>
      <c r="D196" s="113">
        <v>2</v>
      </c>
    </row>
    <row r="197" spans="1:4" ht="12.75">
      <c r="A197" s="113">
        <v>500</v>
      </c>
      <c r="B197" s="113">
        <v>620</v>
      </c>
      <c r="C197" s="113">
        <v>2</v>
      </c>
      <c r="D197" s="113">
        <v>2</v>
      </c>
    </row>
    <row r="198" spans="1:4" ht="12.75">
      <c r="A198" s="113">
        <v>500</v>
      </c>
      <c r="B198" s="113">
        <v>630</v>
      </c>
      <c r="C198" s="113">
        <v>1</v>
      </c>
      <c r="D198" s="113">
        <v>0</v>
      </c>
    </row>
    <row r="199" spans="1:4" ht="12.75">
      <c r="A199" s="113">
        <v>500</v>
      </c>
      <c r="B199" s="113">
        <v>650</v>
      </c>
      <c r="C199" s="113">
        <v>4</v>
      </c>
      <c r="D199" s="113">
        <v>3</v>
      </c>
    </row>
    <row r="200" spans="1:4" ht="12.75">
      <c r="A200" s="113">
        <v>500</v>
      </c>
      <c r="B200" s="113">
        <v>710</v>
      </c>
      <c r="C200" s="113">
        <v>1</v>
      </c>
      <c r="D200" s="113">
        <v>0</v>
      </c>
    </row>
    <row r="201" spans="1:4" ht="12.75">
      <c r="A201" s="113">
        <v>500</v>
      </c>
      <c r="B201" s="113">
        <v>720</v>
      </c>
      <c r="C201" s="113">
        <v>1</v>
      </c>
      <c r="D201" s="113">
        <v>0</v>
      </c>
    </row>
    <row r="202" spans="1:4" ht="12.75">
      <c r="A202" s="113">
        <v>500</v>
      </c>
      <c r="B202" s="113">
        <v>740</v>
      </c>
      <c r="C202" s="113">
        <v>1</v>
      </c>
      <c r="D202" s="113">
        <v>0</v>
      </c>
    </row>
    <row r="203" spans="1:4" ht="12.75">
      <c r="A203" s="113">
        <v>510</v>
      </c>
      <c r="B203" s="113">
        <v>480</v>
      </c>
      <c r="C203" s="113">
        <v>1</v>
      </c>
      <c r="D203" s="113">
        <v>0</v>
      </c>
    </row>
    <row r="204" spans="1:4" ht="12.75">
      <c r="A204" s="113">
        <v>510</v>
      </c>
      <c r="B204" s="113">
        <v>510</v>
      </c>
      <c r="C204" s="113">
        <v>1</v>
      </c>
      <c r="D204" s="113">
        <v>0</v>
      </c>
    </row>
    <row r="205" spans="1:4" ht="12.75">
      <c r="A205" s="113">
        <v>510</v>
      </c>
      <c r="B205" s="113">
        <v>520</v>
      </c>
      <c r="C205" s="113">
        <v>1</v>
      </c>
      <c r="D205" s="113">
        <v>0</v>
      </c>
    </row>
    <row r="206" spans="1:4" ht="12.75">
      <c r="A206" s="113">
        <v>510</v>
      </c>
      <c r="B206" s="113">
        <v>530</v>
      </c>
      <c r="C206" s="113">
        <v>1</v>
      </c>
      <c r="D206" s="113">
        <v>0</v>
      </c>
    </row>
    <row r="207" spans="1:4" ht="12.75">
      <c r="A207" s="113">
        <v>510</v>
      </c>
      <c r="B207" s="113">
        <v>540</v>
      </c>
      <c r="C207" s="113">
        <v>1</v>
      </c>
      <c r="D207" s="113">
        <v>0</v>
      </c>
    </row>
    <row r="208" spans="1:4" ht="12.75">
      <c r="A208" s="113">
        <v>510</v>
      </c>
      <c r="B208" s="113">
        <v>560</v>
      </c>
      <c r="C208" s="113">
        <v>4</v>
      </c>
      <c r="D208" s="113">
        <v>3</v>
      </c>
    </row>
    <row r="209" spans="1:4" ht="12.75">
      <c r="A209" s="113">
        <v>510</v>
      </c>
      <c r="B209" s="113">
        <v>580</v>
      </c>
      <c r="C209" s="113">
        <v>1</v>
      </c>
      <c r="D209" s="113">
        <v>0</v>
      </c>
    </row>
    <row r="210" spans="1:4" ht="12.75">
      <c r="A210" s="113">
        <v>510</v>
      </c>
      <c r="B210" s="113">
        <v>590</v>
      </c>
      <c r="C210" s="113">
        <v>1</v>
      </c>
      <c r="D210" s="113">
        <v>0</v>
      </c>
    </row>
    <row r="211" spans="1:4" ht="12.75">
      <c r="A211" s="113">
        <v>510</v>
      </c>
      <c r="B211" s="113">
        <v>600</v>
      </c>
      <c r="C211" s="113">
        <v>1</v>
      </c>
      <c r="D211" s="113">
        <v>0</v>
      </c>
    </row>
    <row r="212" spans="1:4" ht="12.75">
      <c r="A212" s="113">
        <v>510</v>
      </c>
      <c r="B212" s="113">
        <v>620</v>
      </c>
      <c r="C212" s="113">
        <v>1</v>
      </c>
      <c r="D212" s="113">
        <v>0</v>
      </c>
    </row>
    <row r="213" spans="1:4" ht="12.75">
      <c r="A213" s="113">
        <v>510</v>
      </c>
      <c r="B213" s="113">
        <v>640</v>
      </c>
      <c r="C213" s="113">
        <v>2</v>
      </c>
      <c r="D213" s="113">
        <v>2</v>
      </c>
    </row>
    <row r="214" spans="1:4" ht="12.75">
      <c r="A214" s="113">
        <v>510</v>
      </c>
      <c r="B214" s="113">
        <v>660</v>
      </c>
      <c r="C214" s="113">
        <v>2</v>
      </c>
      <c r="D214" s="113">
        <v>2</v>
      </c>
    </row>
    <row r="215" spans="1:4" ht="12.75">
      <c r="A215" s="113">
        <v>510</v>
      </c>
      <c r="B215" s="113">
        <v>690</v>
      </c>
      <c r="C215" s="113">
        <v>1</v>
      </c>
      <c r="D215" s="113">
        <v>0</v>
      </c>
    </row>
    <row r="216" spans="1:4" ht="12.75">
      <c r="A216" s="113">
        <v>510</v>
      </c>
      <c r="B216" s="113">
        <v>710</v>
      </c>
      <c r="C216" s="113">
        <v>1</v>
      </c>
      <c r="D216" s="113">
        <v>0</v>
      </c>
    </row>
    <row r="217" spans="1:4" ht="12.75">
      <c r="A217" s="113">
        <v>510</v>
      </c>
      <c r="B217" s="113">
        <v>730</v>
      </c>
      <c r="C217" s="113">
        <v>1</v>
      </c>
      <c r="D217" s="113">
        <v>0</v>
      </c>
    </row>
    <row r="218" spans="1:4" ht="12.75">
      <c r="A218" s="113">
        <v>510</v>
      </c>
      <c r="B218" s="113">
        <v>740</v>
      </c>
      <c r="C218" s="113">
        <v>1</v>
      </c>
      <c r="D218" s="113">
        <v>0</v>
      </c>
    </row>
    <row r="219" spans="1:4" ht="12.75">
      <c r="A219" s="113">
        <v>520</v>
      </c>
      <c r="B219" s="113">
        <v>440</v>
      </c>
      <c r="C219" s="113">
        <v>1</v>
      </c>
      <c r="D219" s="113">
        <v>0</v>
      </c>
    </row>
    <row r="220" spans="1:4" ht="12.75">
      <c r="A220" s="113">
        <v>520</v>
      </c>
      <c r="B220" s="113">
        <v>480</v>
      </c>
      <c r="C220" s="113">
        <v>1</v>
      </c>
      <c r="D220" s="113">
        <v>0</v>
      </c>
    </row>
    <row r="221" spans="1:4" ht="12.75">
      <c r="A221" s="113">
        <v>520</v>
      </c>
      <c r="B221" s="113">
        <v>520</v>
      </c>
      <c r="C221" s="113">
        <v>1</v>
      </c>
      <c r="D221" s="113">
        <v>0</v>
      </c>
    </row>
    <row r="222" spans="1:4" ht="12.75">
      <c r="A222" s="113">
        <v>520</v>
      </c>
      <c r="B222" s="113">
        <v>560</v>
      </c>
      <c r="C222" s="113">
        <v>2</v>
      </c>
      <c r="D222" s="113">
        <v>2</v>
      </c>
    </row>
    <row r="223" spans="1:4" ht="12.75">
      <c r="A223" s="113">
        <v>520</v>
      </c>
      <c r="B223" s="113">
        <v>570</v>
      </c>
      <c r="C223" s="113">
        <v>1</v>
      </c>
      <c r="D223" s="113">
        <v>0</v>
      </c>
    </row>
    <row r="224" spans="1:4" ht="12.75">
      <c r="A224" s="113">
        <v>520</v>
      </c>
      <c r="B224" s="113">
        <v>580</v>
      </c>
      <c r="C224" s="113">
        <v>1</v>
      </c>
      <c r="D224" s="113">
        <v>0</v>
      </c>
    </row>
    <row r="225" spans="1:4" ht="12.75">
      <c r="A225" s="113">
        <v>520</v>
      </c>
      <c r="B225" s="113">
        <v>590</v>
      </c>
      <c r="C225" s="113">
        <v>1</v>
      </c>
      <c r="D225" s="113">
        <v>0</v>
      </c>
    </row>
    <row r="226" spans="1:4" ht="12.75">
      <c r="A226" s="113">
        <v>520</v>
      </c>
      <c r="B226" s="113">
        <v>600</v>
      </c>
      <c r="C226" s="113">
        <v>1</v>
      </c>
      <c r="D226" s="113">
        <v>0</v>
      </c>
    </row>
    <row r="227" spans="1:4" ht="12.75">
      <c r="A227" s="113">
        <v>520</v>
      </c>
      <c r="B227" s="113">
        <v>610</v>
      </c>
      <c r="C227" s="113">
        <v>1</v>
      </c>
      <c r="D227" s="113">
        <v>0</v>
      </c>
    </row>
    <row r="228" spans="1:4" ht="12.75">
      <c r="A228" s="113">
        <v>520</v>
      </c>
      <c r="B228" s="113">
        <v>650</v>
      </c>
      <c r="C228" s="113">
        <v>1</v>
      </c>
      <c r="D228" s="113">
        <v>0</v>
      </c>
    </row>
    <row r="229" spans="1:4" ht="12.75">
      <c r="A229" s="113">
        <v>520</v>
      </c>
      <c r="B229" s="113">
        <v>660</v>
      </c>
      <c r="C229" s="113">
        <v>1</v>
      </c>
      <c r="D229" s="113">
        <v>0</v>
      </c>
    </row>
    <row r="230" spans="1:4" ht="12.75">
      <c r="A230" s="113">
        <v>520</v>
      </c>
      <c r="B230" s="113">
        <v>670</v>
      </c>
      <c r="C230" s="113">
        <v>1</v>
      </c>
      <c r="D230" s="113">
        <v>0</v>
      </c>
    </row>
    <row r="231" spans="1:4" ht="12.75">
      <c r="A231" s="113">
        <v>520</v>
      </c>
      <c r="B231" s="113">
        <v>680</v>
      </c>
      <c r="C231" s="113">
        <v>2</v>
      </c>
      <c r="D231" s="113">
        <v>2</v>
      </c>
    </row>
    <row r="232" spans="1:4" ht="12.75">
      <c r="A232" s="113">
        <v>520</v>
      </c>
      <c r="B232" s="113">
        <v>690</v>
      </c>
      <c r="C232" s="113">
        <v>1</v>
      </c>
      <c r="D232" s="113">
        <v>0</v>
      </c>
    </row>
    <row r="233" spans="1:4" ht="12.75">
      <c r="A233" s="113">
        <v>520</v>
      </c>
      <c r="B233" s="113">
        <v>720</v>
      </c>
      <c r="C233" s="113">
        <v>1</v>
      </c>
      <c r="D233" s="113">
        <v>0</v>
      </c>
    </row>
    <row r="234" spans="1:4" ht="12.75">
      <c r="A234" s="113">
        <v>530</v>
      </c>
      <c r="B234" s="113">
        <v>480</v>
      </c>
      <c r="C234" s="113">
        <v>1</v>
      </c>
      <c r="D234" s="113">
        <v>0</v>
      </c>
    </row>
    <row r="235" spans="1:4" ht="12.75">
      <c r="A235" s="113">
        <v>530</v>
      </c>
      <c r="B235" s="113">
        <v>530</v>
      </c>
      <c r="C235" s="113">
        <v>1</v>
      </c>
      <c r="D235" s="113">
        <v>0</v>
      </c>
    </row>
    <row r="236" spans="1:4" ht="12.75">
      <c r="A236" s="113">
        <v>530</v>
      </c>
      <c r="B236" s="113">
        <v>540</v>
      </c>
      <c r="C236" s="113">
        <v>1</v>
      </c>
      <c r="D236" s="113">
        <v>0</v>
      </c>
    </row>
    <row r="237" spans="1:4" ht="12.75">
      <c r="A237" s="113">
        <v>530</v>
      </c>
      <c r="B237" s="113">
        <v>550</v>
      </c>
      <c r="C237" s="113">
        <v>1</v>
      </c>
      <c r="D237" s="113">
        <v>0</v>
      </c>
    </row>
    <row r="238" spans="1:4" ht="12.75">
      <c r="A238" s="113">
        <v>530</v>
      </c>
      <c r="B238" s="113">
        <v>610</v>
      </c>
      <c r="C238" s="113">
        <v>2</v>
      </c>
      <c r="D238" s="113">
        <v>2</v>
      </c>
    </row>
    <row r="239" spans="1:4" ht="12.75">
      <c r="A239" s="113">
        <v>530</v>
      </c>
      <c r="B239" s="113">
        <v>640</v>
      </c>
      <c r="C239" s="113">
        <v>1</v>
      </c>
      <c r="D239" s="113">
        <v>0</v>
      </c>
    </row>
    <row r="240" spans="1:4" ht="12.75">
      <c r="A240" s="113">
        <v>530</v>
      </c>
      <c r="B240" s="113">
        <v>660</v>
      </c>
      <c r="C240" s="113">
        <v>1</v>
      </c>
      <c r="D240" s="113">
        <v>0</v>
      </c>
    </row>
    <row r="241" spans="1:4" ht="12.75">
      <c r="A241" s="113">
        <v>530</v>
      </c>
      <c r="B241" s="113">
        <v>680</v>
      </c>
      <c r="C241" s="113">
        <v>1</v>
      </c>
      <c r="D241" s="113">
        <v>0</v>
      </c>
    </row>
    <row r="242" spans="1:4" ht="12.75">
      <c r="A242" s="113">
        <v>530</v>
      </c>
      <c r="B242" s="113">
        <v>690</v>
      </c>
      <c r="C242" s="113">
        <v>1</v>
      </c>
      <c r="D242" s="113">
        <v>0</v>
      </c>
    </row>
    <row r="243" spans="1:4" ht="12.75">
      <c r="A243" s="113">
        <v>530</v>
      </c>
      <c r="B243" s="113">
        <v>700</v>
      </c>
      <c r="C243" s="113">
        <v>1</v>
      </c>
      <c r="D243" s="113">
        <v>0</v>
      </c>
    </row>
    <row r="244" spans="1:4" ht="12.75">
      <c r="A244" s="113">
        <v>530</v>
      </c>
      <c r="B244" s="113">
        <v>760</v>
      </c>
      <c r="C244" s="113">
        <v>1</v>
      </c>
      <c r="D244" s="113">
        <v>0</v>
      </c>
    </row>
    <row r="245" spans="1:4" ht="12.75">
      <c r="A245" s="113">
        <v>540</v>
      </c>
      <c r="B245" s="113">
        <v>350</v>
      </c>
      <c r="C245" s="113">
        <v>1</v>
      </c>
      <c r="D245" s="113">
        <v>0</v>
      </c>
    </row>
    <row r="246" spans="1:4" ht="12.75">
      <c r="A246" s="113">
        <v>540</v>
      </c>
      <c r="B246" s="113">
        <v>450</v>
      </c>
      <c r="C246" s="113">
        <v>1</v>
      </c>
      <c r="D246" s="113">
        <v>0</v>
      </c>
    </row>
    <row r="247" spans="1:4" ht="12.75">
      <c r="A247" s="113">
        <v>540</v>
      </c>
      <c r="B247" s="113">
        <v>500</v>
      </c>
      <c r="C247" s="113">
        <v>3</v>
      </c>
      <c r="D247" s="113">
        <v>3</v>
      </c>
    </row>
    <row r="248" spans="1:4" ht="12.75">
      <c r="A248" s="113">
        <v>540</v>
      </c>
      <c r="B248" s="113">
        <v>530</v>
      </c>
      <c r="C248" s="113">
        <v>2</v>
      </c>
      <c r="D248" s="113">
        <v>2</v>
      </c>
    </row>
    <row r="249" spans="1:4" ht="12.75">
      <c r="A249" s="113">
        <v>540</v>
      </c>
      <c r="B249" s="113">
        <v>560</v>
      </c>
      <c r="C249" s="113">
        <v>3</v>
      </c>
      <c r="D249" s="113">
        <v>3</v>
      </c>
    </row>
    <row r="250" spans="1:4" ht="12.75">
      <c r="A250" s="113">
        <v>540</v>
      </c>
      <c r="B250" s="113">
        <v>600</v>
      </c>
      <c r="C250" s="113">
        <v>3</v>
      </c>
      <c r="D250" s="113">
        <v>3</v>
      </c>
    </row>
    <row r="251" spans="1:4" ht="12.75">
      <c r="A251" s="113">
        <v>540</v>
      </c>
      <c r="B251" s="113">
        <v>610</v>
      </c>
      <c r="C251" s="113">
        <v>1</v>
      </c>
      <c r="D251" s="113">
        <v>0</v>
      </c>
    </row>
    <row r="252" spans="1:4" ht="12.75">
      <c r="A252" s="113">
        <v>540</v>
      </c>
      <c r="B252" s="113">
        <v>620</v>
      </c>
      <c r="C252" s="113">
        <v>1</v>
      </c>
      <c r="D252" s="113">
        <v>0</v>
      </c>
    </row>
    <row r="253" spans="1:4" ht="12.75">
      <c r="A253" s="113">
        <v>540</v>
      </c>
      <c r="B253" s="113">
        <v>630</v>
      </c>
      <c r="C253" s="113">
        <v>2</v>
      </c>
      <c r="D253" s="113">
        <v>2</v>
      </c>
    </row>
    <row r="254" spans="1:4" ht="12.75">
      <c r="A254" s="113">
        <v>540</v>
      </c>
      <c r="B254" s="113">
        <v>640</v>
      </c>
      <c r="C254" s="113">
        <v>3</v>
      </c>
      <c r="D254" s="113">
        <v>3</v>
      </c>
    </row>
    <row r="255" spans="1:4" ht="12.75">
      <c r="A255" s="113">
        <v>540</v>
      </c>
      <c r="B255" s="113">
        <v>650</v>
      </c>
      <c r="C255" s="113">
        <v>3</v>
      </c>
      <c r="D255" s="113">
        <v>3</v>
      </c>
    </row>
    <row r="256" spans="1:4" ht="12.75">
      <c r="A256" s="113">
        <v>540</v>
      </c>
      <c r="B256" s="113">
        <v>670</v>
      </c>
      <c r="C256" s="113">
        <v>1</v>
      </c>
      <c r="D256" s="113">
        <v>0</v>
      </c>
    </row>
    <row r="257" spans="1:4" ht="12.75">
      <c r="A257" s="113">
        <v>540</v>
      </c>
      <c r="B257" s="113">
        <v>690</v>
      </c>
      <c r="C257" s="113">
        <v>1</v>
      </c>
      <c r="D257" s="113">
        <v>0</v>
      </c>
    </row>
    <row r="258" spans="1:4" ht="12.75">
      <c r="A258" s="113">
        <v>540</v>
      </c>
      <c r="B258" s="113">
        <v>700</v>
      </c>
      <c r="C258" s="113">
        <v>1</v>
      </c>
      <c r="D258" s="113">
        <v>0</v>
      </c>
    </row>
    <row r="259" spans="1:4" ht="12.75">
      <c r="A259" s="113">
        <v>540</v>
      </c>
      <c r="B259" s="113">
        <v>730</v>
      </c>
      <c r="C259" s="113">
        <v>1</v>
      </c>
      <c r="D259" s="113">
        <v>0</v>
      </c>
    </row>
    <row r="260" spans="1:4" ht="12.75">
      <c r="A260" s="113">
        <v>540</v>
      </c>
      <c r="B260" s="113">
        <v>740</v>
      </c>
      <c r="C260" s="113">
        <v>1</v>
      </c>
      <c r="D260" s="113">
        <v>0</v>
      </c>
    </row>
    <row r="261" spans="1:4" ht="12.75">
      <c r="A261" s="113">
        <v>550</v>
      </c>
      <c r="B261" s="113">
        <v>450</v>
      </c>
      <c r="C261" s="113">
        <v>1</v>
      </c>
      <c r="D261" s="113">
        <v>0</v>
      </c>
    </row>
    <row r="262" spans="1:4" ht="12.75">
      <c r="A262" s="113">
        <v>550</v>
      </c>
      <c r="B262" s="113">
        <v>560</v>
      </c>
      <c r="C262" s="113">
        <v>1</v>
      </c>
      <c r="D262" s="113">
        <v>0</v>
      </c>
    </row>
    <row r="263" spans="1:4" ht="12.75">
      <c r="A263" s="113">
        <v>550</v>
      </c>
      <c r="B263" s="113">
        <v>580</v>
      </c>
      <c r="C263" s="113">
        <v>1</v>
      </c>
      <c r="D263" s="113">
        <v>0</v>
      </c>
    </row>
    <row r="264" spans="1:4" ht="12.75">
      <c r="A264" s="113">
        <v>550</v>
      </c>
      <c r="B264" s="113">
        <v>590</v>
      </c>
      <c r="C264" s="113">
        <v>1</v>
      </c>
      <c r="D264" s="113">
        <v>0</v>
      </c>
    </row>
    <row r="265" spans="1:4" ht="12.75">
      <c r="A265" s="113">
        <v>550</v>
      </c>
      <c r="B265" s="113">
        <v>600</v>
      </c>
      <c r="C265" s="113">
        <v>1</v>
      </c>
      <c r="D265" s="113">
        <v>0</v>
      </c>
    </row>
    <row r="266" spans="1:4" ht="12.75">
      <c r="A266" s="113">
        <v>550</v>
      </c>
      <c r="B266" s="113">
        <v>620</v>
      </c>
      <c r="C266" s="113">
        <v>1</v>
      </c>
      <c r="D266" s="113">
        <v>0</v>
      </c>
    </row>
    <row r="267" spans="1:4" ht="12.75">
      <c r="A267" s="113">
        <v>550</v>
      </c>
      <c r="B267" s="113">
        <v>690</v>
      </c>
      <c r="C267" s="113">
        <v>2</v>
      </c>
      <c r="D267" s="113">
        <v>2</v>
      </c>
    </row>
    <row r="268" spans="1:4" ht="12.75">
      <c r="A268" s="113">
        <v>550</v>
      </c>
      <c r="B268" s="113">
        <v>720</v>
      </c>
      <c r="C268" s="113">
        <v>1</v>
      </c>
      <c r="D268" s="113">
        <v>0</v>
      </c>
    </row>
    <row r="269" spans="1:4" ht="12.75">
      <c r="A269" s="113">
        <v>550</v>
      </c>
      <c r="B269" s="113">
        <v>780</v>
      </c>
      <c r="C269" s="113">
        <v>1</v>
      </c>
      <c r="D269" s="113">
        <v>0</v>
      </c>
    </row>
    <row r="270" spans="1:4" ht="12.75">
      <c r="A270" s="113">
        <v>560</v>
      </c>
      <c r="B270" s="113">
        <v>460</v>
      </c>
      <c r="C270" s="113">
        <v>1</v>
      </c>
      <c r="D270" s="113">
        <v>0</v>
      </c>
    </row>
    <row r="271" spans="1:4" ht="12.75">
      <c r="A271" s="113">
        <v>560</v>
      </c>
      <c r="B271" s="113">
        <v>500</v>
      </c>
      <c r="C271" s="113">
        <v>1</v>
      </c>
      <c r="D271" s="113">
        <v>0</v>
      </c>
    </row>
    <row r="272" spans="1:4" ht="12.75">
      <c r="A272" s="113">
        <v>560</v>
      </c>
      <c r="B272" s="113">
        <v>550</v>
      </c>
      <c r="C272" s="113">
        <v>1</v>
      </c>
      <c r="D272" s="113">
        <v>0</v>
      </c>
    </row>
    <row r="273" spans="1:4" ht="12.75">
      <c r="A273" s="113">
        <v>560</v>
      </c>
      <c r="B273" s="113">
        <v>560</v>
      </c>
      <c r="C273" s="113">
        <v>2</v>
      </c>
      <c r="D273" s="113">
        <v>2</v>
      </c>
    </row>
    <row r="274" spans="1:4" ht="12.75">
      <c r="A274" s="113">
        <v>560</v>
      </c>
      <c r="B274" s="113">
        <v>570</v>
      </c>
      <c r="C274" s="113">
        <v>2</v>
      </c>
      <c r="D274" s="113">
        <v>2</v>
      </c>
    </row>
    <row r="275" spans="1:4" ht="12.75">
      <c r="A275" s="113">
        <v>560</v>
      </c>
      <c r="B275" s="113">
        <v>580</v>
      </c>
      <c r="C275" s="113">
        <v>2</v>
      </c>
      <c r="D275" s="113">
        <v>2</v>
      </c>
    </row>
    <row r="276" spans="1:4" ht="12.75">
      <c r="A276" s="113">
        <v>560</v>
      </c>
      <c r="B276" s="113">
        <v>590</v>
      </c>
      <c r="C276" s="113">
        <v>1</v>
      </c>
      <c r="D276" s="113">
        <v>0</v>
      </c>
    </row>
    <row r="277" spans="1:4" ht="12.75">
      <c r="A277" s="113">
        <v>560</v>
      </c>
      <c r="B277" s="113">
        <v>600</v>
      </c>
      <c r="C277" s="113">
        <v>1</v>
      </c>
      <c r="D277" s="113">
        <v>0</v>
      </c>
    </row>
    <row r="278" spans="1:4" ht="12.75">
      <c r="A278" s="113">
        <v>560</v>
      </c>
      <c r="B278" s="113">
        <v>620</v>
      </c>
      <c r="C278" s="113">
        <v>2</v>
      </c>
      <c r="D278" s="113">
        <v>2</v>
      </c>
    </row>
    <row r="279" spans="1:4" ht="12.75">
      <c r="A279" s="113">
        <v>560</v>
      </c>
      <c r="B279" s="113">
        <v>640</v>
      </c>
      <c r="C279" s="113">
        <v>3</v>
      </c>
      <c r="D279" s="113">
        <v>3</v>
      </c>
    </row>
    <row r="280" spans="1:4" ht="12.75">
      <c r="A280" s="113">
        <v>560</v>
      </c>
      <c r="B280" s="113">
        <v>650</v>
      </c>
      <c r="C280" s="113">
        <v>2</v>
      </c>
      <c r="D280" s="113">
        <v>2</v>
      </c>
    </row>
    <row r="281" spans="1:4" ht="12.75">
      <c r="A281" s="113">
        <v>560</v>
      </c>
      <c r="B281" s="113">
        <v>660</v>
      </c>
      <c r="C281" s="113">
        <v>1</v>
      </c>
      <c r="D281" s="113">
        <v>0</v>
      </c>
    </row>
    <row r="282" spans="1:4" ht="12.75">
      <c r="A282" s="113">
        <v>560</v>
      </c>
      <c r="B282" s="113">
        <v>670</v>
      </c>
      <c r="C282" s="113">
        <v>2</v>
      </c>
      <c r="D282" s="113">
        <v>2</v>
      </c>
    </row>
    <row r="283" spans="1:4" ht="12.75">
      <c r="A283" s="113">
        <v>560</v>
      </c>
      <c r="B283" s="113">
        <v>690</v>
      </c>
      <c r="C283" s="113">
        <v>1</v>
      </c>
      <c r="D283" s="113">
        <v>0</v>
      </c>
    </row>
    <row r="284" spans="1:4" ht="12.75">
      <c r="A284" s="113">
        <v>560</v>
      </c>
      <c r="B284" s="113">
        <v>700</v>
      </c>
      <c r="C284" s="113">
        <v>1</v>
      </c>
      <c r="D284" s="113">
        <v>0</v>
      </c>
    </row>
    <row r="285" spans="1:4" ht="12.75">
      <c r="A285" s="113">
        <v>560</v>
      </c>
      <c r="B285" s="113">
        <v>800</v>
      </c>
      <c r="C285" s="113">
        <v>1</v>
      </c>
      <c r="D285" s="113">
        <v>0</v>
      </c>
    </row>
    <row r="286" spans="1:4" ht="12.75">
      <c r="A286" s="113">
        <v>570</v>
      </c>
      <c r="B286" s="113">
        <v>450</v>
      </c>
      <c r="C286" s="113">
        <v>1</v>
      </c>
      <c r="D286" s="113">
        <v>0</v>
      </c>
    </row>
    <row r="287" spans="1:4" ht="12.75">
      <c r="A287" s="113">
        <v>570</v>
      </c>
      <c r="B287" s="113">
        <v>570</v>
      </c>
      <c r="C287" s="113">
        <v>1</v>
      </c>
      <c r="D287" s="113">
        <v>0</v>
      </c>
    </row>
    <row r="288" spans="1:4" ht="12.75">
      <c r="A288" s="113">
        <v>570</v>
      </c>
      <c r="B288" s="113">
        <v>600</v>
      </c>
      <c r="C288" s="113">
        <v>2</v>
      </c>
      <c r="D288" s="113">
        <v>2</v>
      </c>
    </row>
    <row r="289" spans="1:4" ht="12.75">
      <c r="A289" s="113">
        <v>570</v>
      </c>
      <c r="B289" s="113">
        <v>660</v>
      </c>
      <c r="C289" s="113">
        <v>1</v>
      </c>
      <c r="D289" s="113">
        <v>0</v>
      </c>
    </row>
    <row r="290" spans="1:4" ht="12.75">
      <c r="A290" s="113">
        <v>570</v>
      </c>
      <c r="B290" s="113">
        <v>670</v>
      </c>
      <c r="C290" s="113">
        <v>1</v>
      </c>
      <c r="D290" s="113">
        <v>0</v>
      </c>
    </row>
    <row r="291" spans="1:4" ht="12.75">
      <c r="A291" s="113">
        <v>570</v>
      </c>
      <c r="B291" s="113">
        <v>680</v>
      </c>
      <c r="C291" s="113">
        <v>2</v>
      </c>
      <c r="D291" s="113">
        <v>2</v>
      </c>
    </row>
    <row r="292" spans="1:4" ht="12.75">
      <c r="A292" s="113">
        <v>570</v>
      </c>
      <c r="B292" s="113">
        <v>690</v>
      </c>
      <c r="C292" s="113">
        <v>3</v>
      </c>
      <c r="D292" s="113">
        <v>3</v>
      </c>
    </row>
    <row r="293" spans="1:4" ht="12.75">
      <c r="A293" s="113">
        <v>580</v>
      </c>
      <c r="B293" s="113">
        <v>560</v>
      </c>
      <c r="C293" s="113">
        <v>2</v>
      </c>
      <c r="D293" s="113">
        <v>2</v>
      </c>
    </row>
    <row r="294" spans="1:4" ht="12.75">
      <c r="A294" s="113">
        <v>580</v>
      </c>
      <c r="B294" s="113">
        <v>570</v>
      </c>
      <c r="C294" s="113">
        <v>3</v>
      </c>
      <c r="D294" s="113">
        <v>3</v>
      </c>
    </row>
    <row r="295" spans="1:4" ht="12.75">
      <c r="A295" s="113">
        <v>580</v>
      </c>
      <c r="B295" s="113">
        <v>580</v>
      </c>
      <c r="C295" s="113">
        <v>2</v>
      </c>
      <c r="D295" s="113">
        <v>2</v>
      </c>
    </row>
    <row r="296" spans="1:4" ht="12.75">
      <c r="A296" s="113">
        <v>580</v>
      </c>
      <c r="B296" s="113">
        <v>590</v>
      </c>
      <c r="C296" s="113">
        <v>2</v>
      </c>
      <c r="D296" s="113">
        <v>2</v>
      </c>
    </row>
    <row r="297" spans="1:4" ht="12.75">
      <c r="A297" s="113">
        <v>580</v>
      </c>
      <c r="B297" s="113">
        <v>610</v>
      </c>
      <c r="C297" s="113">
        <v>2</v>
      </c>
      <c r="D297" s="113">
        <v>2</v>
      </c>
    </row>
    <row r="298" spans="1:4" ht="12.75">
      <c r="A298" s="113">
        <v>580</v>
      </c>
      <c r="B298" s="113">
        <v>620</v>
      </c>
      <c r="C298" s="113">
        <v>1</v>
      </c>
      <c r="D298" s="113">
        <v>0</v>
      </c>
    </row>
    <row r="299" spans="1:4" ht="12.75">
      <c r="A299" s="113">
        <v>580</v>
      </c>
      <c r="B299" s="113">
        <v>650</v>
      </c>
      <c r="C299" s="113">
        <v>2</v>
      </c>
      <c r="D299" s="113">
        <v>2</v>
      </c>
    </row>
    <row r="300" spans="1:4" ht="12.75">
      <c r="A300" s="113">
        <v>580</v>
      </c>
      <c r="B300" s="113">
        <v>660</v>
      </c>
      <c r="C300" s="113">
        <v>1</v>
      </c>
      <c r="D300" s="113">
        <v>0</v>
      </c>
    </row>
    <row r="301" spans="1:4" ht="12.75">
      <c r="A301" s="113">
        <v>580</v>
      </c>
      <c r="B301" s="113">
        <v>680</v>
      </c>
      <c r="C301" s="113">
        <v>1</v>
      </c>
      <c r="D301" s="113">
        <v>0</v>
      </c>
    </row>
    <row r="302" spans="1:4" ht="12.75">
      <c r="A302" s="113">
        <v>580</v>
      </c>
      <c r="B302" s="113">
        <v>710</v>
      </c>
      <c r="C302" s="113">
        <v>3</v>
      </c>
      <c r="D302" s="113">
        <v>3</v>
      </c>
    </row>
    <row r="303" spans="1:4" ht="12.75">
      <c r="A303" s="113">
        <v>580</v>
      </c>
      <c r="B303" s="113">
        <v>720</v>
      </c>
      <c r="C303" s="113">
        <v>1</v>
      </c>
      <c r="D303" s="113">
        <v>0</v>
      </c>
    </row>
    <row r="304" spans="1:4" ht="12.75">
      <c r="A304" s="113">
        <v>580</v>
      </c>
      <c r="B304" s="113">
        <v>730</v>
      </c>
      <c r="C304" s="113">
        <v>3</v>
      </c>
      <c r="D304" s="113">
        <v>3</v>
      </c>
    </row>
    <row r="305" spans="1:4" ht="12.75">
      <c r="A305" s="113">
        <v>580</v>
      </c>
      <c r="B305" s="113">
        <v>740</v>
      </c>
      <c r="C305" s="113">
        <v>2</v>
      </c>
      <c r="D305" s="113">
        <v>2</v>
      </c>
    </row>
    <row r="306" spans="1:4" ht="12.75">
      <c r="A306" s="113">
        <v>590</v>
      </c>
      <c r="B306" s="113">
        <v>620</v>
      </c>
      <c r="C306" s="113">
        <v>2</v>
      </c>
      <c r="D306" s="113">
        <v>2</v>
      </c>
    </row>
    <row r="307" spans="1:4" ht="12.75">
      <c r="A307" s="113">
        <v>590</v>
      </c>
      <c r="B307" s="113">
        <v>630</v>
      </c>
      <c r="C307" s="113">
        <v>2</v>
      </c>
      <c r="D307" s="113">
        <v>2</v>
      </c>
    </row>
    <row r="308" spans="1:4" ht="12.75">
      <c r="A308" s="113">
        <v>590</v>
      </c>
      <c r="B308" s="113">
        <v>640</v>
      </c>
      <c r="C308" s="113">
        <v>3</v>
      </c>
      <c r="D308" s="113">
        <v>3</v>
      </c>
    </row>
    <row r="309" spans="1:4" ht="12.75">
      <c r="A309" s="113">
        <v>590</v>
      </c>
      <c r="B309" s="113">
        <v>660</v>
      </c>
      <c r="C309" s="113">
        <v>1</v>
      </c>
      <c r="D309" s="113">
        <v>0</v>
      </c>
    </row>
    <row r="310" spans="1:4" ht="12.75">
      <c r="A310" s="113">
        <v>590</v>
      </c>
      <c r="B310" s="113">
        <v>670</v>
      </c>
      <c r="C310" s="113">
        <v>1</v>
      </c>
      <c r="D310" s="113">
        <v>0</v>
      </c>
    </row>
    <row r="311" spans="1:4" ht="12.75">
      <c r="A311" s="113">
        <v>590</v>
      </c>
      <c r="B311" s="113">
        <v>680</v>
      </c>
      <c r="C311" s="113">
        <v>2</v>
      </c>
      <c r="D311" s="113">
        <v>2</v>
      </c>
    </row>
    <row r="312" spans="1:4" ht="12.75">
      <c r="A312" s="113">
        <v>590</v>
      </c>
      <c r="B312" s="113">
        <v>700</v>
      </c>
      <c r="C312" s="113">
        <v>1</v>
      </c>
      <c r="D312" s="113">
        <v>0</v>
      </c>
    </row>
    <row r="313" spans="1:4" ht="12.75">
      <c r="A313" s="113">
        <v>590</v>
      </c>
      <c r="B313" s="113">
        <v>730</v>
      </c>
      <c r="C313" s="113">
        <v>1</v>
      </c>
      <c r="D313" s="113">
        <v>0</v>
      </c>
    </row>
    <row r="314" spans="1:4" ht="12.75">
      <c r="A314" s="113">
        <v>590</v>
      </c>
      <c r="B314" s="113">
        <v>740</v>
      </c>
      <c r="C314" s="113">
        <v>1</v>
      </c>
      <c r="D314" s="113">
        <v>0</v>
      </c>
    </row>
    <row r="315" spans="1:4" ht="12.75">
      <c r="A315" s="113">
        <v>600</v>
      </c>
      <c r="B315" s="113">
        <v>500</v>
      </c>
      <c r="C315" s="113">
        <v>1</v>
      </c>
      <c r="D315" s="113">
        <v>0</v>
      </c>
    </row>
    <row r="316" spans="1:4" ht="12.75">
      <c r="A316" s="113">
        <v>600</v>
      </c>
      <c r="B316" s="113">
        <v>580</v>
      </c>
      <c r="C316" s="113">
        <v>1</v>
      </c>
      <c r="D316" s="113">
        <v>0</v>
      </c>
    </row>
    <row r="317" spans="1:4" ht="12.75">
      <c r="A317" s="113">
        <v>600</v>
      </c>
      <c r="B317" s="113">
        <v>590</v>
      </c>
      <c r="C317" s="113">
        <v>1</v>
      </c>
      <c r="D317" s="113">
        <v>0</v>
      </c>
    </row>
    <row r="318" spans="1:4" ht="12.75">
      <c r="A318" s="113">
        <v>600</v>
      </c>
      <c r="B318" s="113">
        <v>620</v>
      </c>
      <c r="C318" s="113">
        <v>1</v>
      </c>
      <c r="D318" s="113">
        <v>0</v>
      </c>
    </row>
    <row r="319" spans="1:4" ht="12.75">
      <c r="A319" s="113">
        <v>600</v>
      </c>
      <c r="B319" s="113">
        <v>650</v>
      </c>
      <c r="C319" s="113">
        <v>4</v>
      </c>
      <c r="D319" s="113">
        <v>3</v>
      </c>
    </row>
    <row r="320" spans="1:4" ht="12.75">
      <c r="A320" s="113">
        <v>600</v>
      </c>
      <c r="B320" s="113">
        <v>660</v>
      </c>
      <c r="C320" s="113">
        <v>1</v>
      </c>
      <c r="D320" s="113">
        <v>0</v>
      </c>
    </row>
    <row r="321" spans="1:4" ht="12.75">
      <c r="A321" s="113">
        <v>600</v>
      </c>
      <c r="B321" s="113">
        <v>670</v>
      </c>
      <c r="C321" s="113">
        <v>3</v>
      </c>
      <c r="D321" s="113">
        <v>3</v>
      </c>
    </row>
    <row r="322" spans="1:4" ht="12.75">
      <c r="A322" s="113">
        <v>600</v>
      </c>
      <c r="B322" s="113">
        <v>680</v>
      </c>
      <c r="C322" s="113">
        <v>1</v>
      </c>
      <c r="D322" s="113">
        <v>0</v>
      </c>
    </row>
    <row r="323" spans="1:4" ht="12.75">
      <c r="A323" s="113">
        <v>600</v>
      </c>
      <c r="B323" s="113">
        <v>690</v>
      </c>
      <c r="C323" s="113">
        <v>2</v>
      </c>
      <c r="D323" s="113">
        <v>2</v>
      </c>
    </row>
    <row r="324" spans="1:4" ht="12.75">
      <c r="A324" s="113">
        <v>600</v>
      </c>
      <c r="B324" s="113">
        <v>700</v>
      </c>
      <c r="C324" s="113">
        <v>2</v>
      </c>
      <c r="D324" s="113">
        <v>2</v>
      </c>
    </row>
    <row r="325" spans="1:4" ht="12.75">
      <c r="A325" s="113">
        <v>600</v>
      </c>
      <c r="B325" s="113">
        <v>710</v>
      </c>
      <c r="C325" s="113">
        <v>1</v>
      </c>
      <c r="D325" s="113">
        <v>0</v>
      </c>
    </row>
    <row r="326" spans="1:4" ht="12.75">
      <c r="A326" s="113">
        <v>600</v>
      </c>
      <c r="B326" s="113">
        <v>760</v>
      </c>
      <c r="C326" s="113">
        <v>1</v>
      </c>
      <c r="D326" s="113">
        <v>0</v>
      </c>
    </row>
    <row r="327" spans="1:4" ht="12.75">
      <c r="A327" s="113">
        <v>610</v>
      </c>
      <c r="B327" s="113">
        <v>570</v>
      </c>
      <c r="C327" s="113">
        <v>1</v>
      </c>
      <c r="D327" s="113">
        <v>0</v>
      </c>
    </row>
    <row r="328" spans="1:4" ht="12.75">
      <c r="A328" s="113">
        <v>610</v>
      </c>
      <c r="B328" s="113">
        <v>700</v>
      </c>
      <c r="C328" s="113">
        <v>1</v>
      </c>
      <c r="D328" s="113">
        <v>0</v>
      </c>
    </row>
    <row r="329" spans="1:4" ht="12.75">
      <c r="A329" s="113">
        <v>610</v>
      </c>
      <c r="B329" s="113">
        <v>730</v>
      </c>
      <c r="C329" s="113">
        <v>1</v>
      </c>
      <c r="D329" s="113">
        <v>0</v>
      </c>
    </row>
    <row r="330" spans="1:4" ht="12.75">
      <c r="A330" s="113">
        <v>610</v>
      </c>
      <c r="B330" s="113">
        <v>740</v>
      </c>
      <c r="C330" s="113">
        <v>1</v>
      </c>
      <c r="D330" s="113">
        <v>0</v>
      </c>
    </row>
    <row r="331" spans="1:4" ht="12.75">
      <c r="A331" s="113">
        <v>620</v>
      </c>
      <c r="B331" s="113">
        <v>520</v>
      </c>
      <c r="C331" s="113">
        <v>1</v>
      </c>
      <c r="D331" s="113">
        <v>0</v>
      </c>
    </row>
    <row r="332" spans="1:4" ht="12.75">
      <c r="A332" s="113">
        <v>620</v>
      </c>
      <c r="B332" s="113">
        <v>570</v>
      </c>
      <c r="C332" s="113">
        <v>1</v>
      </c>
      <c r="D332" s="113">
        <v>0</v>
      </c>
    </row>
    <row r="333" spans="1:4" ht="12.75">
      <c r="A333" s="113">
        <v>620</v>
      </c>
      <c r="B333" s="113">
        <v>580</v>
      </c>
      <c r="C333" s="113">
        <v>1</v>
      </c>
      <c r="D333" s="113">
        <v>0</v>
      </c>
    </row>
    <row r="334" spans="1:4" ht="12.75">
      <c r="A334" s="113">
        <v>620</v>
      </c>
      <c r="B334" s="113">
        <v>610</v>
      </c>
      <c r="C334" s="113">
        <v>1</v>
      </c>
      <c r="D334" s="113">
        <v>0</v>
      </c>
    </row>
    <row r="335" spans="1:4" ht="12.75">
      <c r="A335" s="113">
        <v>620</v>
      </c>
      <c r="B335" s="113">
        <v>650</v>
      </c>
      <c r="C335" s="113">
        <v>1</v>
      </c>
      <c r="D335" s="113">
        <v>0</v>
      </c>
    </row>
    <row r="336" spans="1:4" ht="12.75">
      <c r="A336" s="113">
        <v>620</v>
      </c>
      <c r="B336" s="113">
        <v>690</v>
      </c>
      <c r="C336" s="113">
        <v>3</v>
      </c>
      <c r="D336" s="113">
        <v>3</v>
      </c>
    </row>
    <row r="337" spans="1:4" ht="12.75">
      <c r="A337" s="113">
        <v>620</v>
      </c>
      <c r="B337" s="113">
        <v>700</v>
      </c>
      <c r="C337" s="113">
        <v>2</v>
      </c>
      <c r="D337" s="113">
        <v>2</v>
      </c>
    </row>
    <row r="338" spans="1:4" ht="12.75">
      <c r="A338" s="113">
        <v>620</v>
      </c>
      <c r="B338" s="113">
        <v>730</v>
      </c>
      <c r="C338" s="113">
        <v>1</v>
      </c>
      <c r="D338" s="113">
        <v>0</v>
      </c>
    </row>
    <row r="339" spans="1:4" ht="12.75">
      <c r="A339" s="113">
        <v>620</v>
      </c>
      <c r="B339" s="113">
        <v>740</v>
      </c>
      <c r="C339" s="113">
        <v>1</v>
      </c>
      <c r="D339" s="113">
        <v>0</v>
      </c>
    </row>
    <row r="340" spans="1:4" ht="12.75">
      <c r="A340" s="113">
        <v>630</v>
      </c>
      <c r="B340" s="113">
        <v>600</v>
      </c>
      <c r="C340" s="113">
        <v>1</v>
      </c>
      <c r="D340" s="113">
        <v>0</v>
      </c>
    </row>
    <row r="341" spans="1:4" ht="12.75">
      <c r="A341" s="113">
        <v>630</v>
      </c>
      <c r="B341" s="113">
        <v>650</v>
      </c>
      <c r="C341" s="113">
        <v>2</v>
      </c>
      <c r="D341" s="113">
        <v>2</v>
      </c>
    </row>
    <row r="342" spans="1:4" ht="12.75">
      <c r="A342" s="113">
        <v>630</v>
      </c>
      <c r="B342" s="113">
        <v>690</v>
      </c>
      <c r="C342" s="113">
        <v>1</v>
      </c>
      <c r="D342" s="113">
        <v>0</v>
      </c>
    </row>
    <row r="343" spans="1:4" ht="12.75">
      <c r="A343" s="113">
        <v>630</v>
      </c>
      <c r="B343" s="113">
        <v>750</v>
      </c>
      <c r="C343" s="113">
        <v>1</v>
      </c>
      <c r="D343" s="113">
        <v>0</v>
      </c>
    </row>
    <row r="344" spans="1:4" ht="12.75">
      <c r="A344" s="113">
        <v>630</v>
      </c>
      <c r="B344" s="113">
        <v>760</v>
      </c>
      <c r="C344" s="113">
        <v>1</v>
      </c>
      <c r="D344" s="113">
        <v>0</v>
      </c>
    </row>
    <row r="345" spans="1:4" ht="12.75">
      <c r="A345" s="113">
        <v>640</v>
      </c>
      <c r="B345" s="113">
        <v>550</v>
      </c>
      <c r="C345" s="113">
        <v>1</v>
      </c>
      <c r="D345" s="113">
        <v>0</v>
      </c>
    </row>
    <row r="346" spans="1:4" ht="12.75">
      <c r="A346" s="113">
        <v>640</v>
      </c>
      <c r="B346" s="113">
        <v>630</v>
      </c>
      <c r="C346" s="113">
        <v>1</v>
      </c>
      <c r="D346" s="113">
        <v>0</v>
      </c>
    </row>
    <row r="347" spans="1:4" ht="12.75">
      <c r="A347" s="113">
        <v>640</v>
      </c>
      <c r="B347" s="113">
        <v>640</v>
      </c>
      <c r="C347" s="113">
        <v>1</v>
      </c>
      <c r="D347" s="113">
        <v>0</v>
      </c>
    </row>
    <row r="348" spans="1:4" ht="12.75">
      <c r="A348" s="113">
        <v>640</v>
      </c>
      <c r="B348" s="113">
        <v>650</v>
      </c>
      <c r="C348" s="113">
        <v>1</v>
      </c>
      <c r="D348" s="113">
        <v>0</v>
      </c>
    </row>
    <row r="349" spans="1:4" ht="12.75">
      <c r="A349" s="113">
        <v>640</v>
      </c>
      <c r="B349" s="113">
        <v>660</v>
      </c>
      <c r="C349" s="113">
        <v>1</v>
      </c>
      <c r="D349" s="113">
        <v>0</v>
      </c>
    </row>
    <row r="350" spans="1:4" ht="12.75">
      <c r="A350" s="113">
        <v>640</v>
      </c>
      <c r="B350" s="113">
        <v>720</v>
      </c>
      <c r="C350" s="113">
        <v>1</v>
      </c>
      <c r="D350" s="113">
        <v>0</v>
      </c>
    </row>
    <row r="351" spans="1:4" ht="12.75">
      <c r="A351" s="113">
        <v>640</v>
      </c>
      <c r="B351" s="113">
        <v>730</v>
      </c>
      <c r="C351" s="113">
        <v>1</v>
      </c>
      <c r="D351" s="113">
        <v>0</v>
      </c>
    </row>
    <row r="352" spans="1:4" ht="12.75">
      <c r="A352" s="113">
        <v>650</v>
      </c>
      <c r="B352" s="113">
        <v>500</v>
      </c>
      <c r="C352" s="113">
        <v>1</v>
      </c>
      <c r="D352" s="113">
        <v>0</v>
      </c>
    </row>
    <row r="353" spans="1:4" ht="12.75">
      <c r="A353" s="113">
        <v>650</v>
      </c>
      <c r="B353" s="113">
        <v>520</v>
      </c>
      <c r="C353" s="113">
        <v>1</v>
      </c>
      <c r="D353" s="113">
        <v>0</v>
      </c>
    </row>
    <row r="354" spans="1:4" ht="12.75">
      <c r="A354" s="113">
        <v>650</v>
      </c>
      <c r="B354" s="113">
        <v>540</v>
      </c>
      <c r="C354" s="113">
        <v>1</v>
      </c>
      <c r="D354" s="113">
        <v>0</v>
      </c>
    </row>
    <row r="355" spans="1:4" ht="12.75">
      <c r="A355" s="113">
        <v>650</v>
      </c>
      <c r="B355" s="113">
        <v>630</v>
      </c>
      <c r="C355" s="113">
        <v>1</v>
      </c>
      <c r="D355" s="113">
        <v>0</v>
      </c>
    </row>
    <row r="356" spans="1:4" ht="12.75">
      <c r="A356" s="113">
        <v>650</v>
      </c>
      <c r="B356" s="113">
        <v>680</v>
      </c>
      <c r="C356" s="113">
        <v>1</v>
      </c>
      <c r="D356" s="113">
        <v>0</v>
      </c>
    </row>
    <row r="357" spans="1:4" ht="12.75">
      <c r="A357" s="113">
        <v>650</v>
      </c>
      <c r="B357" s="113">
        <v>700</v>
      </c>
      <c r="C357" s="113">
        <v>1</v>
      </c>
      <c r="D357" s="113">
        <v>0</v>
      </c>
    </row>
    <row r="358" spans="1:4" ht="12.75">
      <c r="A358" s="113">
        <v>650</v>
      </c>
      <c r="B358" s="113">
        <v>760</v>
      </c>
      <c r="C358" s="113">
        <v>1</v>
      </c>
      <c r="D358" s="113">
        <v>0</v>
      </c>
    </row>
    <row r="359" spans="1:4" ht="12.75">
      <c r="A359" s="113">
        <v>660</v>
      </c>
      <c r="B359" s="113">
        <v>540</v>
      </c>
      <c r="C359" s="113">
        <v>1</v>
      </c>
      <c r="D359" s="113">
        <v>0</v>
      </c>
    </row>
    <row r="360" spans="1:4" ht="12.75">
      <c r="A360" s="113">
        <v>660</v>
      </c>
      <c r="B360" s="113">
        <v>590</v>
      </c>
      <c r="C360" s="113">
        <v>1</v>
      </c>
      <c r="D360" s="113">
        <v>0</v>
      </c>
    </row>
    <row r="361" spans="1:4" ht="12.75">
      <c r="A361" s="113">
        <v>660</v>
      </c>
      <c r="B361" s="113">
        <v>600</v>
      </c>
      <c r="C361" s="113">
        <v>1</v>
      </c>
      <c r="D361" s="113">
        <v>0</v>
      </c>
    </row>
    <row r="362" spans="1:4" ht="12.75">
      <c r="A362" s="113">
        <v>660</v>
      </c>
      <c r="B362" s="113">
        <v>640</v>
      </c>
      <c r="C362" s="113">
        <v>1</v>
      </c>
      <c r="D362" s="113">
        <v>0</v>
      </c>
    </row>
    <row r="363" spans="1:4" ht="12.75">
      <c r="A363" s="113">
        <v>660</v>
      </c>
      <c r="B363" s="113">
        <v>660</v>
      </c>
      <c r="C363" s="113">
        <v>1</v>
      </c>
      <c r="D363" s="113">
        <v>0</v>
      </c>
    </row>
    <row r="364" spans="1:4" ht="12.75">
      <c r="A364" s="113">
        <v>660</v>
      </c>
      <c r="B364" s="113">
        <v>690</v>
      </c>
      <c r="C364" s="113">
        <v>1</v>
      </c>
      <c r="D364" s="113">
        <v>0</v>
      </c>
    </row>
    <row r="365" spans="1:4" ht="12.75">
      <c r="A365" s="113">
        <v>660</v>
      </c>
      <c r="B365" s="113">
        <v>720</v>
      </c>
      <c r="C365" s="113">
        <v>1</v>
      </c>
      <c r="D365" s="113">
        <v>0</v>
      </c>
    </row>
    <row r="366" spans="1:4" ht="12.75">
      <c r="A366" s="113">
        <v>660</v>
      </c>
      <c r="B366" s="113">
        <v>730</v>
      </c>
      <c r="C366" s="113">
        <v>4</v>
      </c>
      <c r="D366" s="113">
        <v>3</v>
      </c>
    </row>
    <row r="367" spans="1:4" ht="12.75">
      <c r="A367" s="113">
        <v>660</v>
      </c>
      <c r="B367" s="113">
        <v>750</v>
      </c>
      <c r="C367" s="113">
        <v>1</v>
      </c>
      <c r="D367" s="113">
        <v>0</v>
      </c>
    </row>
    <row r="368" spans="1:4" ht="12.75">
      <c r="A368" s="113">
        <v>660</v>
      </c>
      <c r="B368" s="113">
        <v>780</v>
      </c>
      <c r="C368" s="113">
        <v>1</v>
      </c>
      <c r="D368" s="113">
        <v>0</v>
      </c>
    </row>
    <row r="369" spans="1:4" ht="12.75">
      <c r="A369" s="113">
        <v>660</v>
      </c>
      <c r="B369" s="113">
        <v>800</v>
      </c>
      <c r="C369" s="113">
        <v>1</v>
      </c>
      <c r="D369" s="113">
        <v>0</v>
      </c>
    </row>
    <row r="370" spans="1:4" ht="12.75">
      <c r="A370" s="113">
        <v>670</v>
      </c>
      <c r="B370" s="113">
        <v>600</v>
      </c>
      <c r="C370" s="113">
        <v>1</v>
      </c>
      <c r="D370" s="113">
        <v>0</v>
      </c>
    </row>
    <row r="371" spans="1:4" ht="12.75">
      <c r="A371" s="113">
        <v>670</v>
      </c>
      <c r="B371" s="113">
        <v>670</v>
      </c>
      <c r="C371" s="113">
        <v>2</v>
      </c>
      <c r="D371" s="113">
        <v>2</v>
      </c>
    </row>
    <row r="372" spans="1:4" ht="12.75">
      <c r="A372" s="113">
        <v>670</v>
      </c>
      <c r="B372" s="113">
        <v>680</v>
      </c>
      <c r="C372" s="113">
        <v>1</v>
      </c>
      <c r="D372" s="113">
        <v>0</v>
      </c>
    </row>
    <row r="373" spans="1:4" ht="12.75">
      <c r="A373" s="113">
        <v>670</v>
      </c>
      <c r="B373" s="113">
        <v>700</v>
      </c>
      <c r="C373" s="113">
        <v>1</v>
      </c>
      <c r="D373" s="113">
        <v>0</v>
      </c>
    </row>
    <row r="374" spans="1:4" ht="12.75">
      <c r="A374" s="113">
        <v>680</v>
      </c>
      <c r="B374" s="113">
        <v>680</v>
      </c>
      <c r="C374" s="113">
        <v>1</v>
      </c>
      <c r="D374" s="113">
        <v>0</v>
      </c>
    </row>
    <row r="375" spans="1:4" ht="12.75">
      <c r="A375" s="113">
        <v>680</v>
      </c>
      <c r="B375" s="113">
        <v>710</v>
      </c>
      <c r="C375" s="113">
        <v>1</v>
      </c>
      <c r="D375" s="113">
        <v>0</v>
      </c>
    </row>
    <row r="376" spans="1:4" ht="12.75">
      <c r="A376" s="113">
        <v>680</v>
      </c>
      <c r="B376" s="113">
        <v>720</v>
      </c>
      <c r="C376" s="113">
        <v>1</v>
      </c>
      <c r="D376" s="113">
        <v>0</v>
      </c>
    </row>
    <row r="377" spans="1:4" ht="12.75">
      <c r="A377" s="113">
        <v>680</v>
      </c>
      <c r="B377" s="113">
        <v>740</v>
      </c>
      <c r="C377" s="113">
        <v>1</v>
      </c>
      <c r="D377" s="113">
        <v>0</v>
      </c>
    </row>
    <row r="378" spans="1:4" ht="12.75">
      <c r="A378" s="113">
        <v>680</v>
      </c>
      <c r="B378" s="113">
        <v>760</v>
      </c>
      <c r="C378" s="113">
        <v>1</v>
      </c>
      <c r="D378" s="113">
        <v>0</v>
      </c>
    </row>
    <row r="379" spans="1:4" ht="12.75">
      <c r="A379" s="113">
        <v>690</v>
      </c>
      <c r="B379" s="113">
        <v>540</v>
      </c>
      <c r="C379" s="113">
        <v>1</v>
      </c>
      <c r="D379" s="113">
        <v>0</v>
      </c>
    </row>
    <row r="380" spans="1:4" ht="12.75">
      <c r="A380" s="113">
        <v>690</v>
      </c>
      <c r="B380" s="113">
        <v>670</v>
      </c>
      <c r="C380" s="113">
        <v>1</v>
      </c>
      <c r="D380" s="113">
        <v>0</v>
      </c>
    </row>
    <row r="381" spans="1:4" ht="12.75">
      <c r="A381" s="113">
        <v>690</v>
      </c>
      <c r="B381" s="113">
        <v>770</v>
      </c>
      <c r="C381" s="113">
        <v>1</v>
      </c>
      <c r="D381" s="113">
        <v>0</v>
      </c>
    </row>
    <row r="382" spans="1:4" ht="12.75">
      <c r="A382" s="113">
        <v>700</v>
      </c>
      <c r="B382" s="113">
        <v>660</v>
      </c>
      <c r="C382" s="113">
        <v>1</v>
      </c>
      <c r="D382" s="113">
        <v>0</v>
      </c>
    </row>
    <row r="383" spans="1:4" ht="12.75">
      <c r="A383" s="113">
        <v>700</v>
      </c>
      <c r="B383" s="113">
        <v>710</v>
      </c>
      <c r="C383" s="113">
        <v>1</v>
      </c>
      <c r="D383" s="113">
        <v>0</v>
      </c>
    </row>
    <row r="384" spans="1:4" ht="12.75">
      <c r="A384" s="113">
        <v>700</v>
      </c>
      <c r="B384" s="113">
        <v>730</v>
      </c>
      <c r="C384" s="113">
        <v>1</v>
      </c>
      <c r="D384" s="113">
        <v>0</v>
      </c>
    </row>
    <row r="385" spans="1:4" ht="12.75">
      <c r="A385" s="113">
        <v>720</v>
      </c>
      <c r="B385" s="113">
        <v>580</v>
      </c>
      <c r="C385" s="113">
        <v>1</v>
      </c>
      <c r="D385" s="113">
        <v>0</v>
      </c>
    </row>
    <row r="386" spans="1:4" ht="12.75">
      <c r="A386" s="113">
        <v>720</v>
      </c>
      <c r="B386" s="113">
        <v>630</v>
      </c>
      <c r="C386" s="113">
        <v>1</v>
      </c>
      <c r="D386" s="113">
        <v>0</v>
      </c>
    </row>
    <row r="387" spans="1:4" ht="12.75">
      <c r="A387" s="113">
        <v>720</v>
      </c>
      <c r="B387" s="113">
        <v>700</v>
      </c>
      <c r="C387" s="113">
        <v>1</v>
      </c>
      <c r="D387" s="113">
        <v>0</v>
      </c>
    </row>
    <row r="388" spans="1:4" ht="12.75">
      <c r="A388" s="113">
        <v>720</v>
      </c>
      <c r="B388" s="113">
        <v>730</v>
      </c>
      <c r="C388" s="113">
        <v>1</v>
      </c>
      <c r="D388" s="113">
        <v>0</v>
      </c>
    </row>
    <row r="389" spans="1:4" ht="12.75">
      <c r="A389" s="113">
        <v>720</v>
      </c>
      <c r="B389" s="113">
        <v>760</v>
      </c>
      <c r="C389" s="113">
        <v>1</v>
      </c>
      <c r="D389" s="113">
        <v>0</v>
      </c>
    </row>
    <row r="390" spans="1:4" ht="12.75">
      <c r="A390" s="113">
        <v>730</v>
      </c>
      <c r="B390" s="113">
        <v>610</v>
      </c>
      <c r="C390" s="113">
        <v>1</v>
      </c>
      <c r="D390" s="113">
        <v>0</v>
      </c>
    </row>
    <row r="391" spans="1:4" ht="12.75">
      <c r="A391" s="113">
        <v>730</v>
      </c>
      <c r="B391" s="113">
        <v>680</v>
      </c>
      <c r="C391" s="113">
        <v>1</v>
      </c>
      <c r="D391" s="113">
        <v>0</v>
      </c>
    </row>
    <row r="392" spans="1:4" ht="12.75">
      <c r="A392" s="113">
        <v>740</v>
      </c>
      <c r="B392" s="113">
        <v>530</v>
      </c>
      <c r="C392" s="113">
        <v>1</v>
      </c>
      <c r="D392" s="113">
        <v>0</v>
      </c>
    </row>
    <row r="393" spans="1:4" ht="12.75">
      <c r="A393" s="113">
        <v>740</v>
      </c>
      <c r="B393" s="113">
        <v>780</v>
      </c>
      <c r="C393" s="113">
        <v>1</v>
      </c>
      <c r="D393" s="113">
        <v>0</v>
      </c>
    </row>
    <row r="394" spans="1:4" ht="12.75">
      <c r="A394" s="113">
        <v>780</v>
      </c>
      <c r="B394" s="113">
        <v>800</v>
      </c>
      <c r="C394" s="113">
        <v>1</v>
      </c>
      <c r="D394" s="113">
        <v>0</v>
      </c>
    </row>
    <row r="395" spans="2:3" ht="12.75">
      <c r="B395" s="113" t="s">
        <v>351</v>
      </c>
      <c r="C395" s="113">
        <f>SUM(C1:C394)</f>
        <v>527</v>
      </c>
    </row>
  </sheetData>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B48"/>
  <sheetViews>
    <sheetView showGridLines="0" workbookViewId="0" topLeftCell="A1">
      <selection activeCell="I14" sqref="I14"/>
    </sheetView>
  </sheetViews>
  <sheetFormatPr defaultColWidth="9.140625" defaultRowHeight="12.75"/>
  <cols>
    <col min="1" max="1" width="7.421875" style="63" bestFit="1" customWidth="1"/>
    <col min="2" max="2" width="8.57421875" style="63" customWidth="1"/>
    <col min="3" max="40" width="7.421875" style="0" bestFit="1" customWidth="1"/>
    <col min="41" max="41" width="12.00390625" style="0" bestFit="1" customWidth="1"/>
  </cols>
  <sheetData>
    <row r="1" spans="1:2" ht="12.75">
      <c r="A1" s="132" t="s">
        <v>355</v>
      </c>
      <c r="B1" s="132"/>
    </row>
    <row r="2" spans="1:2" ht="12.75">
      <c r="A2" s="132" t="s">
        <v>356</v>
      </c>
      <c r="B2" s="132"/>
    </row>
    <row r="3" spans="1:2" ht="12.75">
      <c r="A3" s="133"/>
      <c r="B3" s="133"/>
    </row>
    <row r="4" spans="1:2" ht="12.75">
      <c r="A4" s="84" t="s">
        <v>243</v>
      </c>
      <c r="B4" s="84" t="s">
        <v>357</v>
      </c>
    </row>
    <row r="5" spans="1:2" ht="12.75">
      <c r="A5" s="63">
        <v>300</v>
      </c>
      <c r="B5" s="63">
        <v>610</v>
      </c>
    </row>
    <row r="6" spans="1:2" ht="12.75">
      <c r="A6" s="63">
        <v>320</v>
      </c>
      <c r="B6" s="63">
        <v>415</v>
      </c>
    </row>
    <row r="7" spans="1:2" ht="12.75">
      <c r="A7" s="63">
        <v>330</v>
      </c>
      <c r="B7" s="63">
        <v>560</v>
      </c>
    </row>
    <row r="8" spans="1:2" ht="12.75">
      <c r="A8" s="63">
        <v>340</v>
      </c>
      <c r="B8" s="63">
        <v>547.5</v>
      </c>
    </row>
    <row r="9" spans="1:2" ht="12.75">
      <c r="A9" s="63">
        <v>350</v>
      </c>
      <c r="B9" s="63">
        <v>568.3333333333334</v>
      </c>
    </row>
    <row r="10" spans="1:2" ht="12.75">
      <c r="A10" s="63">
        <v>360</v>
      </c>
      <c r="B10" s="63">
        <v>537.7777777777778</v>
      </c>
    </row>
    <row r="11" spans="1:2" ht="12.75">
      <c r="A11" s="63">
        <v>370</v>
      </c>
      <c r="B11" s="63">
        <v>502</v>
      </c>
    </row>
    <row r="12" spans="1:2" ht="12.75">
      <c r="A12" s="63">
        <v>380</v>
      </c>
      <c r="B12" s="63">
        <v>531.1111111111111</v>
      </c>
    </row>
    <row r="13" spans="1:2" ht="12.75">
      <c r="A13" s="63">
        <v>390</v>
      </c>
      <c r="B13" s="63">
        <v>512</v>
      </c>
    </row>
    <row r="14" spans="1:2" ht="12.75">
      <c r="A14" s="63">
        <v>400</v>
      </c>
      <c r="B14" s="63">
        <v>540.3846153846154</v>
      </c>
    </row>
    <row r="15" spans="1:2" ht="12.75">
      <c r="A15" s="63">
        <v>410</v>
      </c>
      <c r="B15" s="63">
        <v>558</v>
      </c>
    </row>
    <row r="16" spans="1:2" ht="12.75">
      <c r="A16" s="63">
        <v>420</v>
      </c>
      <c r="B16" s="63">
        <v>530</v>
      </c>
    </row>
    <row r="17" spans="1:2" ht="12.75">
      <c r="A17" s="63">
        <v>430</v>
      </c>
      <c r="B17" s="63">
        <v>495.88235294117646</v>
      </c>
    </row>
    <row r="18" spans="1:2" ht="12.75">
      <c r="A18" s="63">
        <v>440</v>
      </c>
      <c r="B18" s="63">
        <v>562.5925925925926</v>
      </c>
    </row>
    <row r="19" spans="1:2" ht="12.75">
      <c r="A19" s="63">
        <v>450</v>
      </c>
      <c r="B19" s="63">
        <v>541</v>
      </c>
    </row>
    <row r="20" spans="1:2" ht="12.75">
      <c r="A20" s="63">
        <v>460</v>
      </c>
      <c r="B20" s="63">
        <v>576</v>
      </c>
    </row>
    <row r="21" spans="1:2" ht="12.75">
      <c r="A21" s="63">
        <v>470</v>
      </c>
      <c r="B21" s="63">
        <v>563.9130434782609</v>
      </c>
    </row>
    <row r="22" spans="1:2" ht="12.75">
      <c r="A22" s="63">
        <v>480</v>
      </c>
      <c r="B22" s="63">
        <v>573.75</v>
      </c>
    </row>
    <row r="23" spans="1:2" ht="12.75">
      <c r="A23" s="63">
        <v>490</v>
      </c>
      <c r="B23" s="63">
        <v>563.75</v>
      </c>
    </row>
    <row r="24" spans="1:2" ht="12.75">
      <c r="A24" s="63">
        <v>500</v>
      </c>
      <c r="B24" s="63">
        <v>591.5625</v>
      </c>
    </row>
    <row r="25" spans="1:2" ht="12.75">
      <c r="A25" s="63">
        <v>510</v>
      </c>
      <c r="B25" s="63">
        <v>603.8095238095239</v>
      </c>
    </row>
    <row r="26" spans="1:2" ht="12.75">
      <c r="A26" s="63">
        <v>520</v>
      </c>
      <c r="B26" s="63">
        <v>603.5294117647059</v>
      </c>
    </row>
    <row r="27" spans="1:2" ht="12.75">
      <c r="A27" s="63">
        <v>530</v>
      </c>
      <c r="B27" s="63">
        <v>620.8333333333334</v>
      </c>
    </row>
    <row r="28" spans="1:2" ht="12.75">
      <c r="A28" s="63">
        <v>540</v>
      </c>
      <c r="B28" s="63">
        <v>597.5</v>
      </c>
    </row>
    <row r="29" spans="1:2" ht="12.75">
      <c r="A29" s="63">
        <v>550</v>
      </c>
      <c r="B29" s="63">
        <v>628</v>
      </c>
    </row>
    <row r="30" spans="1:2" ht="12.75">
      <c r="A30" s="63">
        <v>560</v>
      </c>
      <c r="B30" s="63">
        <v>615.4166666666666</v>
      </c>
    </row>
    <row r="31" spans="1:2" ht="12.75">
      <c r="A31" s="63">
        <v>570</v>
      </c>
      <c r="B31" s="63">
        <v>634.5454545454545</v>
      </c>
    </row>
    <row r="32" spans="1:2" ht="12.75">
      <c r="A32" s="63">
        <v>580</v>
      </c>
      <c r="B32" s="63">
        <v>646.8</v>
      </c>
    </row>
    <row r="33" spans="1:2" ht="12.75">
      <c r="A33" s="63">
        <v>590</v>
      </c>
      <c r="B33" s="63">
        <v>662.8571428571429</v>
      </c>
    </row>
    <row r="34" spans="1:2" ht="12.75">
      <c r="A34" s="63">
        <v>600</v>
      </c>
      <c r="B34" s="63">
        <v>657.3684210526316</v>
      </c>
    </row>
    <row r="35" spans="1:2" ht="12.75">
      <c r="A35" s="63">
        <v>610</v>
      </c>
      <c r="B35" s="63">
        <v>685</v>
      </c>
    </row>
    <row r="36" spans="1:2" ht="12.75">
      <c r="A36" s="63">
        <v>620</v>
      </c>
      <c r="B36" s="63">
        <v>655.8333333333334</v>
      </c>
    </row>
    <row r="37" spans="1:2" ht="12.75">
      <c r="A37" s="63">
        <v>630</v>
      </c>
      <c r="B37" s="63">
        <v>683.3333333333334</v>
      </c>
    </row>
    <row r="38" spans="1:2" ht="12.75">
      <c r="A38" s="63">
        <v>640</v>
      </c>
      <c r="B38" s="63">
        <v>654.2857142857143</v>
      </c>
    </row>
    <row r="39" spans="1:2" ht="12.75">
      <c r="A39" s="63">
        <v>650</v>
      </c>
      <c r="B39" s="63">
        <v>618.5714285714286</v>
      </c>
    </row>
    <row r="40" spans="1:2" ht="12.75">
      <c r="A40" s="63">
        <v>660</v>
      </c>
      <c r="B40" s="63">
        <v>692.1428571428571</v>
      </c>
    </row>
    <row r="41" spans="1:2" ht="12.75">
      <c r="A41" s="63">
        <v>670</v>
      </c>
      <c r="B41" s="63">
        <v>664</v>
      </c>
    </row>
    <row r="42" spans="1:2" ht="12.75">
      <c r="A42" s="63">
        <v>680</v>
      </c>
      <c r="B42" s="63">
        <v>722</v>
      </c>
    </row>
    <row r="43" spans="1:2" ht="12.75">
      <c r="A43" s="63">
        <v>690</v>
      </c>
      <c r="B43" s="63">
        <v>660</v>
      </c>
    </row>
    <row r="44" spans="1:2" ht="12.75">
      <c r="A44" s="63">
        <v>700</v>
      </c>
      <c r="B44" s="63">
        <v>700</v>
      </c>
    </row>
    <row r="45" spans="1:2" ht="12.75">
      <c r="A45" s="63">
        <v>720</v>
      </c>
      <c r="B45" s="63">
        <v>680</v>
      </c>
    </row>
    <row r="46" spans="1:2" ht="12.75">
      <c r="A46" s="63">
        <v>730</v>
      </c>
      <c r="B46" s="63">
        <v>645</v>
      </c>
    </row>
    <row r="47" spans="1:2" ht="12.75">
      <c r="A47" s="63">
        <v>740</v>
      </c>
      <c r="B47" s="63">
        <v>655</v>
      </c>
    </row>
    <row r="48" spans="1:2" ht="12.75">
      <c r="A48" s="63">
        <v>780</v>
      </c>
      <c r="B48" s="63">
        <v>800</v>
      </c>
    </row>
  </sheetData>
  <printOptions/>
  <pageMargins left="0.75" right="0.75" top="1" bottom="1" header="0.5" footer="0.5"/>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21"/>
  <dimension ref="A1:P529"/>
  <sheetViews>
    <sheetView showGridLines="0" workbookViewId="0" topLeftCell="A1">
      <selection activeCell="F2" sqref="F2"/>
    </sheetView>
  </sheetViews>
  <sheetFormatPr defaultColWidth="9.140625" defaultRowHeight="12.75"/>
  <cols>
    <col min="1" max="2" width="9.140625" style="2" customWidth="1"/>
    <col min="4" max="7" width="11.421875" style="0" customWidth="1"/>
  </cols>
  <sheetData>
    <row r="1" ht="12.75">
      <c r="A1" s="1" t="s">
        <v>242</v>
      </c>
    </row>
    <row r="2" spans="1:2" ht="12.75">
      <c r="A2" s="62" t="s">
        <v>243</v>
      </c>
      <c r="B2" s="62" t="s">
        <v>244</v>
      </c>
    </row>
    <row r="3" spans="1:2" ht="13.5" thickBot="1">
      <c r="A3" s="62">
        <v>510</v>
      </c>
      <c r="B3" s="62">
        <v>690</v>
      </c>
    </row>
    <row r="4" spans="1:7" ht="13.5" thickBot="1">
      <c r="A4" s="62">
        <v>470</v>
      </c>
      <c r="B4" s="62">
        <v>630</v>
      </c>
      <c r="D4" s="4" t="s">
        <v>253</v>
      </c>
      <c r="E4" s="5"/>
      <c r="F4" s="6" t="s">
        <v>254</v>
      </c>
      <c r="G4" s="7"/>
    </row>
    <row r="5" spans="1:15" ht="12.75">
      <c r="A5" s="62">
        <v>470</v>
      </c>
      <c r="B5" s="62">
        <v>560</v>
      </c>
      <c r="D5" s="8" t="s">
        <v>255</v>
      </c>
      <c r="E5" s="9">
        <f>AVERAGE(A3:A529)</f>
        <v>511.74573055028463</v>
      </c>
      <c r="F5" s="10" t="s">
        <v>256</v>
      </c>
      <c r="G5" s="11">
        <f>STDEVP(A3:A529)</f>
        <v>89.04078684938996</v>
      </c>
      <c r="K5" s="12">
        <f>E5</f>
        <v>511.74573055028463</v>
      </c>
      <c r="L5" s="13">
        <f>MIN(B3:B529)</f>
        <v>350</v>
      </c>
      <c r="M5" s="13"/>
      <c r="N5" s="12">
        <f>E5</f>
        <v>511.74573055028463</v>
      </c>
      <c r="O5" s="12">
        <f>E6</f>
        <v>595.0094876660341</v>
      </c>
    </row>
    <row r="6" spans="1:16" ht="13.5" thickBot="1">
      <c r="A6" s="62">
        <v>440</v>
      </c>
      <c r="B6" s="62">
        <v>710</v>
      </c>
      <c r="D6" s="14" t="s">
        <v>257</v>
      </c>
      <c r="E6" s="15">
        <f>AVERAGE(B3:B529)</f>
        <v>595.0094876660341</v>
      </c>
      <c r="F6" s="16" t="s">
        <v>258</v>
      </c>
      <c r="G6" s="17">
        <f>STDEVP(B3:B529)</f>
        <v>87.06880692639427</v>
      </c>
      <c r="K6" s="12">
        <f>E5</f>
        <v>511.74573055028463</v>
      </c>
      <c r="L6" s="13">
        <f>MAX(B3:B529)</f>
        <v>800</v>
      </c>
      <c r="M6" s="13"/>
      <c r="N6" s="18">
        <f>N5-2*G5</f>
        <v>333.6641568515047</v>
      </c>
      <c r="O6" s="12">
        <f>O5-2*G6</f>
        <v>420.8718738132456</v>
      </c>
      <c r="P6" s="19"/>
    </row>
    <row r="7" spans="1:16" ht="18.75" thickBot="1">
      <c r="A7" s="62">
        <v>660</v>
      </c>
      <c r="B7" s="62">
        <v>730</v>
      </c>
      <c r="D7" s="20" t="s">
        <v>259</v>
      </c>
      <c r="E7" s="21">
        <f>CORREL(A3:A529,B3:B529)</f>
        <v>0.5516835468836516</v>
      </c>
      <c r="K7" s="13">
        <f>MIN(A3:A529)</f>
        <v>300</v>
      </c>
      <c r="L7" s="12">
        <f>E6</f>
        <v>595.0094876660341</v>
      </c>
      <c r="M7" s="13"/>
      <c r="N7" s="18">
        <f>N5+2*G5</f>
        <v>689.8273042490646</v>
      </c>
      <c r="O7" s="12">
        <f>O5+2*G6</f>
        <v>769.1471015188226</v>
      </c>
      <c r="P7" s="19"/>
    </row>
    <row r="8" spans="1:16" ht="12.75">
      <c r="A8" s="62">
        <v>600</v>
      </c>
      <c r="B8" s="62">
        <v>650</v>
      </c>
      <c r="K8" s="13">
        <f>MAX(A3:A529)</f>
        <v>780</v>
      </c>
      <c r="L8" s="12">
        <f>E6</f>
        <v>595.0094876660341</v>
      </c>
      <c r="M8" s="13"/>
      <c r="N8" s="13"/>
      <c r="O8" s="13"/>
      <c r="P8" s="19"/>
    </row>
    <row r="9" spans="1:16" ht="12.75">
      <c r="A9" s="62">
        <v>450</v>
      </c>
      <c r="B9" s="62">
        <v>510</v>
      </c>
      <c r="P9" s="19"/>
    </row>
    <row r="10" spans="1:16" ht="12.75">
      <c r="A10" s="62">
        <v>500</v>
      </c>
      <c r="B10" s="62">
        <v>420</v>
      </c>
      <c r="K10" s="19"/>
      <c r="L10" s="19"/>
      <c r="M10" s="19"/>
      <c r="N10" s="19"/>
      <c r="O10" s="19"/>
      <c r="P10" s="19"/>
    </row>
    <row r="11" spans="1:16" ht="12.75">
      <c r="A11" s="62">
        <v>580</v>
      </c>
      <c r="B11" s="62">
        <v>610</v>
      </c>
      <c r="K11" s="19"/>
      <c r="L11" s="19"/>
      <c r="M11" s="19"/>
      <c r="N11" s="19"/>
      <c r="O11" s="19"/>
      <c r="P11" s="19"/>
    </row>
    <row r="12" spans="1:2" ht="12.75">
      <c r="A12" s="62">
        <v>400</v>
      </c>
      <c r="B12" s="62">
        <v>500</v>
      </c>
    </row>
    <row r="13" spans="1:2" ht="12.75">
      <c r="A13" s="62">
        <v>490</v>
      </c>
      <c r="B13" s="62">
        <v>650</v>
      </c>
    </row>
    <row r="14" spans="1:2" ht="12.75">
      <c r="A14" s="62">
        <v>490</v>
      </c>
      <c r="B14" s="62">
        <v>570</v>
      </c>
    </row>
    <row r="15" spans="1:2" ht="12.75">
      <c r="A15" s="62">
        <v>340</v>
      </c>
      <c r="B15" s="62">
        <v>460</v>
      </c>
    </row>
    <row r="16" spans="1:2" ht="12.75">
      <c r="A16" s="62">
        <v>320</v>
      </c>
      <c r="B16" s="62">
        <v>380</v>
      </c>
    </row>
    <row r="17" spans="1:2" ht="12.75">
      <c r="A17" s="62">
        <v>560</v>
      </c>
      <c r="B17" s="62">
        <v>550</v>
      </c>
    </row>
    <row r="18" spans="1:2" ht="12.75">
      <c r="A18" s="62">
        <v>400</v>
      </c>
      <c r="B18" s="62">
        <v>470</v>
      </c>
    </row>
    <row r="19" spans="1:2" ht="12.75">
      <c r="A19" s="62">
        <v>450</v>
      </c>
      <c r="B19" s="62">
        <v>610</v>
      </c>
    </row>
    <row r="20" spans="1:2" ht="12.75">
      <c r="A20" s="62">
        <v>510</v>
      </c>
      <c r="B20" s="62">
        <v>710</v>
      </c>
    </row>
    <row r="21" spans="1:2" ht="12.75">
      <c r="A21" s="62">
        <v>730</v>
      </c>
      <c r="B21" s="62">
        <v>680</v>
      </c>
    </row>
    <row r="22" spans="1:2" ht="12.75">
      <c r="A22" s="62">
        <v>510</v>
      </c>
      <c r="B22" s="62">
        <v>560</v>
      </c>
    </row>
    <row r="23" spans="1:2" ht="12.75">
      <c r="A23" s="62">
        <v>570</v>
      </c>
      <c r="B23" s="62">
        <v>690</v>
      </c>
    </row>
    <row r="24" spans="1:2" ht="12.75">
      <c r="A24" s="62">
        <v>690</v>
      </c>
      <c r="B24" s="62">
        <v>770</v>
      </c>
    </row>
    <row r="25" spans="1:2" ht="12.75">
      <c r="A25" s="62">
        <v>510</v>
      </c>
      <c r="B25" s="62">
        <v>620</v>
      </c>
    </row>
    <row r="26" spans="1:2" ht="12.75">
      <c r="A26" s="62">
        <v>480</v>
      </c>
      <c r="B26" s="62">
        <v>560</v>
      </c>
    </row>
    <row r="27" spans="1:2" ht="12.75">
      <c r="A27" s="62">
        <v>590</v>
      </c>
      <c r="B27" s="62">
        <v>660</v>
      </c>
    </row>
    <row r="28" spans="1:2" ht="12.75">
      <c r="A28" s="62">
        <v>500</v>
      </c>
      <c r="B28" s="62">
        <v>650</v>
      </c>
    </row>
    <row r="29" spans="1:2" ht="12.75">
      <c r="A29" s="62">
        <v>660</v>
      </c>
      <c r="B29" s="62">
        <v>660</v>
      </c>
    </row>
    <row r="30" spans="1:2" ht="12.75">
      <c r="A30" s="62">
        <v>360</v>
      </c>
      <c r="B30" s="62">
        <v>460</v>
      </c>
    </row>
    <row r="31" spans="1:2" ht="12.75">
      <c r="A31" s="62">
        <v>470</v>
      </c>
      <c r="B31" s="62">
        <v>640</v>
      </c>
    </row>
    <row r="32" spans="1:2" ht="12.75">
      <c r="A32" s="62">
        <v>540</v>
      </c>
      <c r="B32" s="62">
        <v>560</v>
      </c>
    </row>
    <row r="33" spans="1:2" ht="12.75">
      <c r="A33" s="62">
        <v>560</v>
      </c>
      <c r="B33" s="62">
        <v>640</v>
      </c>
    </row>
    <row r="34" spans="1:2" ht="12.75">
      <c r="A34" s="62">
        <v>440</v>
      </c>
      <c r="B34" s="62">
        <v>480</v>
      </c>
    </row>
    <row r="35" spans="1:2" ht="12.75">
      <c r="A35" s="62">
        <v>620</v>
      </c>
      <c r="B35" s="62">
        <v>610</v>
      </c>
    </row>
    <row r="36" spans="1:2" ht="12.75">
      <c r="A36" s="62">
        <v>560</v>
      </c>
      <c r="B36" s="62">
        <v>700</v>
      </c>
    </row>
    <row r="37" spans="1:2" ht="12.75">
      <c r="A37" s="62">
        <v>590</v>
      </c>
      <c r="B37" s="62">
        <v>740</v>
      </c>
    </row>
    <row r="38" spans="1:2" ht="12.75">
      <c r="A38" s="62">
        <v>450</v>
      </c>
      <c r="B38" s="62">
        <v>500</v>
      </c>
    </row>
    <row r="39" spans="1:2" ht="12.75">
      <c r="A39" s="62">
        <v>400</v>
      </c>
      <c r="B39" s="62">
        <v>540</v>
      </c>
    </row>
    <row r="40" spans="1:2" ht="12.75">
      <c r="A40" s="62">
        <v>470</v>
      </c>
      <c r="B40" s="62">
        <v>550</v>
      </c>
    </row>
    <row r="41" spans="1:2" ht="12.75">
      <c r="A41" s="62">
        <v>400</v>
      </c>
      <c r="B41" s="62">
        <v>560</v>
      </c>
    </row>
    <row r="42" spans="1:2" ht="12.75">
      <c r="A42" s="62">
        <v>500</v>
      </c>
      <c r="B42" s="62">
        <v>650</v>
      </c>
    </row>
    <row r="43" spans="1:2" ht="12.75">
      <c r="A43" s="62">
        <v>490</v>
      </c>
      <c r="B43" s="62">
        <v>530</v>
      </c>
    </row>
    <row r="44" spans="1:2" ht="12.75">
      <c r="A44" s="62">
        <v>560</v>
      </c>
      <c r="B44" s="62">
        <v>650</v>
      </c>
    </row>
    <row r="45" spans="1:2" ht="12.75">
      <c r="A45" s="62">
        <v>540</v>
      </c>
      <c r="B45" s="62">
        <v>610</v>
      </c>
    </row>
    <row r="46" spans="1:2" ht="12.75">
      <c r="A46" s="62">
        <v>650</v>
      </c>
      <c r="B46" s="62">
        <v>520</v>
      </c>
    </row>
    <row r="47" spans="1:2" ht="12.75">
      <c r="A47" s="62">
        <v>520</v>
      </c>
      <c r="B47" s="62">
        <v>680</v>
      </c>
    </row>
    <row r="48" spans="1:2" ht="12.75">
      <c r="A48" s="62">
        <v>450</v>
      </c>
      <c r="B48" s="62">
        <v>500</v>
      </c>
    </row>
    <row r="49" spans="1:2" ht="12.75">
      <c r="A49" s="62">
        <v>590</v>
      </c>
      <c r="B49" s="62">
        <v>640</v>
      </c>
    </row>
    <row r="50" spans="1:2" ht="12.75">
      <c r="A50" s="62">
        <v>650</v>
      </c>
      <c r="B50" s="62">
        <v>760</v>
      </c>
    </row>
    <row r="51" spans="1:2" ht="12.75">
      <c r="A51" s="62">
        <v>500</v>
      </c>
      <c r="B51" s="62">
        <v>600</v>
      </c>
    </row>
    <row r="52" spans="1:2" ht="12.75">
      <c r="A52" s="62">
        <v>370</v>
      </c>
      <c r="B52" s="62">
        <v>610</v>
      </c>
    </row>
    <row r="53" spans="1:2" ht="12.75">
      <c r="A53" s="62">
        <v>520</v>
      </c>
      <c r="B53" s="62">
        <v>670</v>
      </c>
    </row>
    <row r="54" spans="1:2" ht="12.75">
      <c r="A54" s="62">
        <v>480</v>
      </c>
      <c r="B54" s="62">
        <v>640</v>
      </c>
    </row>
    <row r="55" spans="1:2" ht="12.75">
      <c r="A55" s="62">
        <v>640</v>
      </c>
      <c r="B55" s="62">
        <v>720</v>
      </c>
    </row>
    <row r="56" spans="1:2" ht="12.75">
      <c r="A56" s="62">
        <v>560</v>
      </c>
      <c r="B56" s="62">
        <v>460</v>
      </c>
    </row>
    <row r="57" spans="1:2" ht="12.75">
      <c r="A57" s="62">
        <v>450</v>
      </c>
      <c r="B57" s="62">
        <v>460</v>
      </c>
    </row>
    <row r="58" spans="1:2" ht="12.75">
      <c r="A58" s="62">
        <v>540</v>
      </c>
      <c r="B58" s="62">
        <v>640</v>
      </c>
    </row>
    <row r="59" spans="1:2" ht="12.75">
      <c r="A59" s="62">
        <v>400</v>
      </c>
      <c r="B59" s="62">
        <v>550</v>
      </c>
    </row>
    <row r="60" spans="1:2" ht="12.75">
      <c r="A60" s="62">
        <v>480</v>
      </c>
      <c r="B60" s="62">
        <v>560</v>
      </c>
    </row>
    <row r="61" spans="1:2" ht="12.75">
      <c r="A61" s="62">
        <v>700</v>
      </c>
      <c r="B61" s="62">
        <v>710</v>
      </c>
    </row>
    <row r="62" spans="1:2" ht="12.75">
      <c r="A62" s="62">
        <v>490</v>
      </c>
      <c r="B62" s="62">
        <v>540</v>
      </c>
    </row>
    <row r="63" spans="1:2" ht="12.75">
      <c r="A63" s="62">
        <v>420</v>
      </c>
      <c r="B63" s="62">
        <v>440</v>
      </c>
    </row>
    <row r="64" spans="1:2" ht="12.75">
      <c r="A64" s="62">
        <v>580</v>
      </c>
      <c r="B64" s="62">
        <v>730</v>
      </c>
    </row>
    <row r="65" spans="1:2" ht="12.75">
      <c r="A65" s="62">
        <v>500</v>
      </c>
      <c r="B65" s="62">
        <v>530</v>
      </c>
    </row>
    <row r="66" spans="1:2" ht="12.75">
      <c r="A66" s="62">
        <v>610</v>
      </c>
      <c r="B66" s="62">
        <v>700</v>
      </c>
    </row>
    <row r="67" spans="1:2" ht="12.75">
      <c r="A67" s="62">
        <v>420</v>
      </c>
      <c r="B67" s="62">
        <v>580</v>
      </c>
    </row>
    <row r="68" spans="1:2" ht="12.75">
      <c r="A68" s="62">
        <v>460</v>
      </c>
      <c r="B68" s="62">
        <v>620</v>
      </c>
    </row>
    <row r="69" spans="1:2" ht="12.75">
      <c r="A69" s="62">
        <v>500</v>
      </c>
      <c r="B69" s="62">
        <v>570</v>
      </c>
    </row>
    <row r="70" spans="1:2" ht="12.75">
      <c r="A70" s="62">
        <v>470</v>
      </c>
      <c r="B70" s="62">
        <v>620</v>
      </c>
    </row>
    <row r="71" spans="1:2" ht="12.75">
      <c r="A71" s="62">
        <v>580</v>
      </c>
      <c r="B71" s="62">
        <v>740</v>
      </c>
    </row>
    <row r="72" spans="1:2" ht="12.75">
      <c r="A72" s="62">
        <v>380</v>
      </c>
      <c r="B72" s="62">
        <v>560</v>
      </c>
    </row>
    <row r="73" spans="1:2" ht="12.75">
      <c r="A73" s="62">
        <v>690</v>
      </c>
      <c r="B73" s="62">
        <v>540</v>
      </c>
    </row>
    <row r="74" spans="1:2" ht="12.75">
      <c r="A74" s="62">
        <v>440</v>
      </c>
      <c r="B74" s="62">
        <v>420</v>
      </c>
    </row>
    <row r="75" spans="1:2" ht="12.75">
      <c r="A75" s="62">
        <v>600</v>
      </c>
      <c r="B75" s="62">
        <v>650</v>
      </c>
    </row>
    <row r="76" spans="1:2" ht="12.75">
      <c r="A76" s="62">
        <v>660</v>
      </c>
      <c r="B76" s="62">
        <v>640</v>
      </c>
    </row>
    <row r="77" spans="1:2" ht="12.75">
      <c r="A77" s="62">
        <v>490</v>
      </c>
      <c r="B77" s="62">
        <v>600</v>
      </c>
    </row>
    <row r="78" spans="1:2" ht="12.75">
      <c r="A78" s="62">
        <v>560</v>
      </c>
      <c r="B78" s="62">
        <v>590</v>
      </c>
    </row>
    <row r="79" spans="1:2" ht="12.75">
      <c r="A79" s="62">
        <v>460</v>
      </c>
      <c r="B79" s="62">
        <v>750</v>
      </c>
    </row>
    <row r="80" spans="1:2" ht="12.75">
      <c r="A80" s="62">
        <v>620</v>
      </c>
      <c r="B80" s="62">
        <v>690</v>
      </c>
    </row>
    <row r="81" spans="1:2" ht="12.75">
      <c r="A81" s="62">
        <v>590</v>
      </c>
      <c r="B81" s="62">
        <v>640</v>
      </c>
    </row>
    <row r="82" spans="1:2" ht="12.75">
      <c r="A82" s="62">
        <v>550</v>
      </c>
      <c r="B82" s="62">
        <v>560</v>
      </c>
    </row>
    <row r="83" spans="1:2" ht="12.75">
      <c r="A83" s="62">
        <v>490</v>
      </c>
      <c r="B83" s="62">
        <v>640</v>
      </c>
    </row>
    <row r="84" spans="1:2" ht="12.75">
      <c r="A84" s="62">
        <v>520</v>
      </c>
      <c r="B84" s="62">
        <v>650</v>
      </c>
    </row>
    <row r="85" spans="1:2" ht="12.75">
      <c r="A85" s="62">
        <v>450</v>
      </c>
      <c r="B85" s="62">
        <v>490</v>
      </c>
    </row>
    <row r="86" spans="1:2" ht="12.75">
      <c r="A86" s="62">
        <v>620</v>
      </c>
      <c r="B86" s="62">
        <v>730</v>
      </c>
    </row>
    <row r="87" spans="1:2" ht="12.75">
      <c r="A87" s="62">
        <v>620</v>
      </c>
      <c r="B87" s="62">
        <v>690</v>
      </c>
    </row>
    <row r="88" spans="1:2" ht="12.75">
      <c r="A88" s="62">
        <v>490</v>
      </c>
      <c r="B88" s="62">
        <v>610</v>
      </c>
    </row>
    <row r="89" spans="1:2" ht="12.75">
      <c r="A89" s="62">
        <v>400</v>
      </c>
      <c r="B89" s="62">
        <v>500</v>
      </c>
    </row>
    <row r="90" spans="1:2" ht="12.75">
      <c r="A90" s="62">
        <v>590</v>
      </c>
      <c r="B90" s="62">
        <v>640</v>
      </c>
    </row>
    <row r="91" spans="1:2" ht="12.75">
      <c r="A91" s="62">
        <v>420</v>
      </c>
      <c r="B91" s="62">
        <v>460</v>
      </c>
    </row>
    <row r="92" spans="1:2" ht="12.75">
      <c r="A92" s="62">
        <v>540</v>
      </c>
      <c r="B92" s="62">
        <v>500</v>
      </c>
    </row>
    <row r="93" spans="1:2" ht="12.75">
      <c r="A93" s="62">
        <v>300</v>
      </c>
      <c r="B93" s="62">
        <v>610</v>
      </c>
    </row>
    <row r="94" spans="1:2" ht="12.75">
      <c r="A94" s="62">
        <v>600</v>
      </c>
      <c r="B94" s="62">
        <v>710</v>
      </c>
    </row>
    <row r="95" spans="1:2" ht="12.75">
      <c r="A95" s="62">
        <v>360</v>
      </c>
      <c r="B95" s="62">
        <v>490</v>
      </c>
    </row>
    <row r="96" spans="1:2" ht="12.75">
      <c r="A96" s="62">
        <v>440</v>
      </c>
      <c r="B96" s="62">
        <v>460</v>
      </c>
    </row>
    <row r="97" spans="1:2" ht="12.75">
      <c r="A97" s="62">
        <v>370</v>
      </c>
      <c r="B97" s="62">
        <v>370</v>
      </c>
    </row>
    <row r="98" spans="1:2" ht="12.75">
      <c r="A98" s="62">
        <v>440</v>
      </c>
      <c r="B98" s="62">
        <v>680</v>
      </c>
    </row>
    <row r="99" spans="1:2" ht="12.75">
      <c r="A99" s="62">
        <v>480</v>
      </c>
      <c r="B99" s="62">
        <v>490</v>
      </c>
    </row>
    <row r="100" spans="1:2" ht="12.75">
      <c r="A100" s="62">
        <v>490</v>
      </c>
      <c r="B100" s="62">
        <v>460</v>
      </c>
    </row>
    <row r="101" spans="1:2" ht="12.75">
      <c r="A101" s="62">
        <v>400</v>
      </c>
      <c r="B101" s="62">
        <v>550</v>
      </c>
    </row>
    <row r="102" spans="1:2" ht="12.75">
      <c r="A102" s="62">
        <v>540</v>
      </c>
      <c r="B102" s="62">
        <v>640</v>
      </c>
    </row>
    <row r="103" spans="1:2" ht="12.75">
      <c r="A103" s="62">
        <v>440</v>
      </c>
      <c r="B103" s="62">
        <v>570</v>
      </c>
    </row>
    <row r="104" spans="1:2" ht="12.75">
      <c r="A104" s="62">
        <v>500</v>
      </c>
      <c r="B104" s="62">
        <v>600</v>
      </c>
    </row>
    <row r="105" spans="1:2" ht="12.75">
      <c r="A105" s="62">
        <v>500</v>
      </c>
      <c r="B105" s="62">
        <v>740</v>
      </c>
    </row>
    <row r="106" spans="1:2" ht="12.75">
      <c r="A106" s="62">
        <v>480</v>
      </c>
      <c r="B106" s="62">
        <v>580</v>
      </c>
    </row>
    <row r="107" spans="1:2" ht="12.75">
      <c r="A107" s="62">
        <v>470</v>
      </c>
      <c r="B107" s="62">
        <v>690</v>
      </c>
    </row>
    <row r="108" spans="1:2" ht="12.75">
      <c r="A108" s="62">
        <v>460</v>
      </c>
      <c r="B108" s="62">
        <v>500</v>
      </c>
    </row>
    <row r="109" spans="1:2" ht="12.75">
      <c r="A109" s="62">
        <v>580</v>
      </c>
      <c r="B109" s="62">
        <v>570</v>
      </c>
    </row>
    <row r="110" spans="1:2" ht="12.75">
      <c r="A110" s="62">
        <v>510</v>
      </c>
      <c r="B110" s="62">
        <v>560</v>
      </c>
    </row>
    <row r="111" spans="1:2" ht="12.75">
      <c r="A111" s="62">
        <v>540</v>
      </c>
      <c r="B111" s="62">
        <v>630</v>
      </c>
    </row>
    <row r="112" spans="1:2" ht="12.75">
      <c r="A112" s="62">
        <v>540</v>
      </c>
      <c r="B112" s="62">
        <v>500</v>
      </c>
    </row>
    <row r="113" spans="1:2" ht="12.75">
      <c r="A113" s="62">
        <v>440</v>
      </c>
      <c r="B113" s="62">
        <v>540</v>
      </c>
    </row>
    <row r="114" spans="1:2" ht="12.75">
      <c r="A114" s="62">
        <v>540</v>
      </c>
      <c r="B114" s="62">
        <v>560</v>
      </c>
    </row>
    <row r="115" spans="1:2" ht="12.75">
      <c r="A115" s="62">
        <v>500</v>
      </c>
      <c r="B115" s="62">
        <v>710</v>
      </c>
    </row>
    <row r="116" spans="1:2" ht="12.75">
      <c r="A116" s="62">
        <v>480</v>
      </c>
      <c r="B116" s="62">
        <v>660</v>
      </c>
    </row>
    <row r="117" spans="1:2" ht="12.75">
      <c r="A117" s="62">
        <v>530</v>
      </c>
      <c r="B117" s="62">
        <v>550</v>
      </c>
    </row>
    <row r="118" spans="1:2" ht="12.75">
      <c r="A118" s="62">
        <v>500</v>
      </c>
      <c r="B118" s="62">
        <v>620</v>
      </c>
    </row>
    <row r="119" spans="1:2" ht="12.75">
      <c r="A119" s="62">
        <v>360</v>
      </c>
      <c r="B119" s="62">
        <v>740</v>
      </c>
    </row>
    <row r="120" spans="1:2" ht="12.75">
      <c r="A120" s="62">
        <v>560</v>
      </c>
      <c r="B120" s="62">
        <v>570</v>
      </c>
    </row>
    <row r="121" spans="1:2" ht="12.75">
      <c r="A121" s="62">
        <v>490</v>
      </c>
      <c r="B121" s="62">
        <v>560</v>
      </c>
    </row>
    <row r="122" spans="1:2" ht="12.75">
      <c r="A122" s="62">
        <v>510</v>
      </c>
      <c r="B122" s="62">
        <v>730</v>
      </c>
    </row>
    <row r="123" spans="1:2" ht="12.75">
      <c r="A123" s="62">
        <v>430</v>
      </c>
      <c r="B123" s="62">
        <v>510</v>
      </c>
    </row>
    <row r="124" spans="1:2" ht="12.75">
      <c r="A124" s="62">
        <v>650</v>
      </c>
      <c r="B124" s="62">
        <v>680</v>
      </c>
    </row>
    <row r="125" spans="1:2" ht="12.75">
      <c r="A125" s="62">
        <v>680</v>
      </c>
      <c r="B125" s="62">
        <v>720</v>
      </c>
    </row>
    <row r="126" spans="1:2" ht="12.75">
      <c r="A126" s="62">
        <v>480</v>
      </c>
      <c r="B126" s="62">
        <v>570</v>
      </c>
    </row>
    <row r="127" spans="1:2" ht="12.75">
      <c r="A127" s="62">
        <v>480</v>
      </c>
      <c r="B127" s="62">
        <v>620</v>
      </c>
    </row>
    <row r="128" spans="1:2" ht="12.75">
      <c r="A128" s="62">
        <v>510</v>
      </c>
      <c r="B128" s="62">
        <v>530</v>
      </c>
    </row>
    <row r="129" spans="1:2" ht="12.75">
      <c r="A129" s="62">
        <v>390</v>
      </c>
      <c r="B129" s="62">
        <v>450</v>
      </c>
    </row>
    <row r="130" spans="1:2" ht="12.75">
      <c r="A130" s="62">
        <v>360</v>
      </c>
      <c r="B130" s="62">
        <v>520</v>
      </c>
    </row>
    <row r="131" spans="1:2" ht="12.75">
      <c r="A131" s="62">
        <v>660</v>
      </c>
      <c r="B131" s="62">
        <v>780</v>
      </c>
    </row>
    <row r="132" spans="1:2" ht="12.75">
      <c r="A132" s="62">
        <v>650</v>
      </c>
      <c r="B132" s="62">
        <v>700</v>
      </c>
    </row>
    <row r="133" spans="1:2" ht="12.75">
      <c r="A133" s="62">
        <v>580</v>
      </c>
      <c r="B133" s="62">
        <v>610</v>
      </c>
    </row>
    <row r="134" spans="1:2" ht="12.75">
      <c r="A134" s="62">
        <v>660</v>
      </c>
      <c r="B134" s="62">
        <v>750</v>
      </c>
    </row>
    <row r="135" spans="1:2" ht="12.75">
      <c r="A135" s="62">
        <v>630</v>
      </c>
      <c r="B135" s="62">
        <v>600</v>
      </c>
    </row>
    <row r="136" spans="1:2" ht="12.75">
      <c r="A136" s="62">
        <v>490</v>
      </c>
      <c r="B136" s="62">
        <v>630</v>
      </c>
    </row>
    <row r="137" spans="1:2" ht="12.75">
      <c r="A137" s="62">
        <v>440</v>
      </c>
      <c r="B137" s="62">
        <v>560</v>
      </c>
    </row>
    <row r="138" spans="1:2" ht="12.75">
      <c r="A138" s="62">
        <v>430</v>
      </c>
      <c r="B138" s="62">
        <v>600</v>
      </c>
    </row>
    <row r="139" spans="1:2" ht="12.75">
      <c r="A139" s="62">
        <v>480</v>
      </c>
      <c r="B139" s="62">
        <v>610</v>
      </c>
    </row>
    <row r="140" spans="1:2" ht="12.75">
      <c r="A140" s="62">
        <v>580</v>
      </c>
      <c r="B140" s="62">
        <v>720</v>
      </c>
    </row>
    <row r="141" spans="1:2" ht="12.75">
      <c r="A141" s="62">
        <v>530</v>
      </c>
      <c r="B141" s="62">
        <v>700</v>
      </c>
    </row>
    <row r="142" spans="1:2" ht="12.75">
      <c r="A142" s="62">
        <v>630</v>
      </c>
      <c r="B142" s="62">
        <v>650</v>
      </c>
    </row>
    <row r="143" spans="1:2" ht="12.75">
      <c r="A143" s="62">
        <v>520</v>
      </c>
      <c r="B143" s="62">
        <v>570</v>
      </c>
    </row>
    <row r="144" spans="1:2" ht="12.75">
      <c r="A144" s="62">
        <v>470</v>
      </c>
      <c r="B144" s="62">
        <v>500</v>
      </c>
    </row>
    <row r="145" spans="1:2" ht="12.75">
      <c r="A145" s="62">
        <v>570</v>
      </c>
      <c r="B145" s="62">
        <v>690</v>
      </c>
    </row>
    <row r="146" spans="1:2" ht="12.75">
      <c r="A146" s="62">
        <v>410</v>
      </c>
      <c r="B146" s="62">
        <v>570</v>
      </c>
    </row>
    <row r="147" spans="1:2" ht="12.75">
      <c r="A147" s="62">
        <v>400</v>
      </c>
      <c r="B147" s="62">
        <v>530</v>
      </c>
    </row>
    <row r="148" spans="1:2" ht="12.75">
      <c r="A148" s="62">
        <v>480</v>
      </c>
      <c r="B148" s="62">
        <v>560</v>
      </c>
    </row>
    <row r="149" spans="1:2" ht="12.75">
      <c r="A149" s="62">
        <v>430</v>
      </c>
      <c r="B149" s="62">
        <v>500</v>
      </c>
    </row>
    <row r="150" spans="1:2" ht="12.75">
      <c r="A150" s="62">
        <v>440</v>
      </c>
      <c r="B150" s="62">
        <v>590</v>
      </c>
    </row>
    <row r="151" spans="1:2" ht="12.75">
      <c r="A151" s="62">
        <v>600</v>
      </c>
      <c r="B151" s="62">
        <v>690</v>
      </c>
    </row>
    <row r="152" spans="1:2" ht="12.75">
      <c r="A152" s="62">
        <v>390</v>
      </c>
      <c r="B152" s="62">
        <v>470</v>
      </c>
    </row>
    <row r="153" spans="1:2" ht="12.75">
      <c r="A153" s="62">
        <v>570</v>
      </c>
      <c r="B153" s="62">
        <v>450</v>
      </c>
    </row>
    <row r="154" spans="1:2" ht="12.75">
      <c r="A154" s="62">
        <v>460</v>
      </c>
      <c r="B154" s="62">
        <v>520</v>
      </c>
    </row>
    <row r="155" spans="1:2" ht="12.75">
      <c r="A155" s="62">
        <v>500</v>
      </c>
      <c r="B155" s="62">
        <v>580</v>
      </c>
    </row>
    <row r="156" spans="1:2" ht="12.75">
      <c r="A156" s="62">
        <v>420</v>
      </c>
      <c r="B156" s="62">
        <v>560</v>
      </c>
    </row>
    <row r="157" spans="1:2" ht="12.75">
      <c r="A157" s="62">
        <v>640</v>
      </c>
      <c r="B157" s="62">
        <v>660</v>
      </c>
    </row>
    <row r="158" spans="1:2" ht="12.75">
      <c r="A158" s="62">
        <v>440</v>
      </c>
      <c r="B158" s="62">
        <v>620</v>
      </c>
    </row>
    <row r="159" spans="1:2" ht="12.75">
      <c r="A159" s="62">
        <v>520</v>
      </c>
      <c r="B159" s="62">
        <v>720</v>
      </c>
    </row>
    <row r="160" spans="1:2" ht="12.75">
      <c r="A160" s="62">
        <v>460</v>
      </c>
      <c r="B160" s="62">
        <v>480</v>
      </c>
    </row>
    <row r="161" spans="1:2" ht="12.75">
      <c r="A161" s="62">
        <v>510</v>
      </c>
      <c r="B161" s="62">
        <v>560</v>
      </c>
    </row>
    <row r="162" spans="1:2" ht="12.75">
      <c r="A162" s="62">
        <v>490</v>
      </c>
      <c r="B162" s="62">
        <v>550</v>
      </c>
    </row>
    <row r="163" spans="1:2" ht="12.75">
      <c r="A163" s="62">
        <v>350</v>
      </c>
      <c r="B163" s="62">
        <v>510</v>
      </c>
    </row>
    <row r="164" spans="1:2" ht="12.75">
      <c r="A164" s="62">
        <v>630</v>
      </c>
      <c r="B164" s="62">
        <v>650</v>
      </c>
    </row>
    <row r="165" spans="1:2" ht="12.75">
      <c r="A165" s="62">
        <v>400</v>
      </c>
      <c r="B165" s="62">
        <v>560</v>
      </c>
    </row>
    <row r="166" spans="1:2" ht="12.75">
      <c r="A166" s="62">
        <v>470</v>
      </c>
      <c r="B166" s="62">
        <v>500</v>
      </c>
    </row>
    <row r="167" spans="1:2" ht="12.75">
      <c r="A167" s="62">
        <v>630</v>
      </c>
      <c r="B167" s="62">
        <v>760</v>
      </c>
    </row>
    <row r="168" spans="1:2" ht="12.75">
      <c r="A168" s="62">
        <v>440</v>
      </c>
      <c r="B168" s="62">
        <v>610</v>
      </c>
    </row>
    <row r="169" spans="1:2" ht="12.75">
      <c r="A169" s="62">
        <v>540</v>
      </c>
      <c r="B169" s="62">
        <v>650</v>
      </c>
    </row>
    <row r="170" spans="1:2" ht="12.75">
      <c r="A170" s="62">
        <v>570</v>
      </c>
      <c r="B170" s="62">
        <v>600</v>
      </c>
    </row>
    <row r="171" spans="1:2" ht="12.75">
      <c r="A171" s="62">
        <v>510</v>
      </c>
      <c r="B171" s="62">
        <v>580</v>
      </c>
    </row>
    <row r="172" spans="1:2" ht="12.75">
      <c r="A172" s="62">
        <v>590</v>
      </c>
      <c r="B172" s="62">
        <v>630</v>
      </c>
    </row>
    <row r="173" spans="1:2" ht="12.75">
      <c r="A173" s="62">
        <v>520</v>
      </c>
      <c r="B173" s="62">
        <v>440</v>
      </c>
    </row>
    <row r="174" spans="1:2" ht="12.75">
      <c r="A174" s="62">
        <v>400</v>
      </c>
      <c r="B174" s="62">
        <v>640</v>
      </c>
    </row>
    <row r="175" spans="1:2" ht="12.75">
      <c r="A175" s="62">
        <v>410</v>
      </c>
      <c r="B175" s="62">
        <v>510</v>
      </c>
    </row>
    <row r="176" spans="1:2" ht="12.75">
      <c r="A176" s="62">
        <v>440</v>
      </c>
      <c r="B176" s="62">
        <v>480</v>
      </c>
    </row>
    <row r="177" spans="1:2" ht="12.75">
      <c r="A177" s="62">
        <v>580</v>
      </c>
      <c r="B177" s="62">
        <v>580</v>
      </c>
    </row>
    <row r="178" spans="1:2" ht="12.75">
      <c r="A178" s="62">
        <v>440</v>
      </c>
      <c r="B178" s="62">
        <v>480</v>
      </c>
    </row>
    <row r="179" spans="1:2" ht="12.75">
      <c r="A179" s="62">
        <v>580</v>
      </c>
      <c r="B179" s="62">
        <v>680</v>
      </c>
    </row>
    <row r="180" spans="1:2" ht="12.75">
      <c r="A180" s="62">
        <v>440</v>
      </c>
      <c r="B180" s="62">
        <v>540</v>
      </c>
    </row>
    <row r="181" spans="1:2" ht="12.75">
      <c r="A181" s="62">
        <v>530</v>
      </c>
      <c r="B181" s="62">
        <v>680</v>
      </c>
    </row>
    <row r="182" spans="1:2" ht="12.75">
      <c r="A182" s="62">
        <v>450</v>
      </c>
      <c r="B182" s="62">
        <v>570</v>
      </c>
    </row>
    <row r="183" spans="1:2" ht="12.75">
      <c r="A183" s="62">
        <v>440</v>
      </c>
      <c r="B183" s="62">
        <v>510</v>
      </c>
    </row>
    <row r="184" spans="1:2" ht="12.75">
      <c r="A184" s="62">
        <v>720</v>
      </c>
      <c r="B184" s="62">
        <v>580</v>
      </c>
    </row>
    <row r="185" spans="1:2" ht="12.75">
      <c r="A185" s="62">
        <v>510</v>
      </c>
      <c r="B185" s="62">
        <v>590</v>
      </c>
    </row>
    <row r="186" spans="1:2" ht="12.75">
      <c r="A186" s="62">
        <v>380</v>
      </c>
      <c r="B186" s="62">
        <v>480</v>
      </c>
    </row>
    <row r="187" spans="1:2" ht="12.75">
      <c r="A187" s="62">
        <v>540</v>
      </c>
      <c r="B187" s="62">
        <v>630</v>
      </c>
    </row>
    <row r="188" spans="1:2" ht="12.75">
      <c r="A188" s="62">
        <v>500</v>
      </c>
      <c r="B188" s="62">
        <v>630</v>
      </c>
    </row>
    <row r="189" spans="1:2" ht="12.75">
      <c r="A189" s="62">
        <v>490</v>
      </c>
      <c r="B189" s="62">
        <v>610</v>
      </c>
    </row>
    <row r="190" spans="1:2" ht="12.75">
      <c r="A190" s="62">
        <v>460</v>
      </c>
      <c r="B190" s="62">
        <v>560</v>
      </c>
    </row>
    <row r="191" spans="1:2" ht="12.75">
      <c r="A191" s="62">
        <v>670</v>
      </c>
      <c r="B191" s="62">
        <v>600</v>
      </c>
    </row>
    <row r="192" spans="1:2" ht="12.75">
      <c r="A192" s="62">
        <v>620</v>
      </c>
      <c r="B192" s="62">
        <v>570</v>
      </c>
    </row>
    <row r="193" spans="1:2" ht="12.75">
      <c r="A193" s="62">
        <v>480</v>
      </c>
      <c r="B193" s="62">
        <v>570</v>
      </c>
    </row>
    <row r="194" spans="1:2" ht="12.75">
      <c r="A194" s="62">
        <v>420</v>
      </c>
      <c r="B194" s="62">
        <v>560</v>
      </c>
    </row>
    <row r="195" spans="1:2" ht="12.75">
      <c r="A195" s="62">
        <v>480</v>
      </c>
      <c r="B195" s="62">
        <v>580</v>
      </c>
    </row>
    <row r="196" spans="1:2" ht="12.75">
      <c r="A196" s="62">
        <v>540</v>
      </c>
      <c r="B196" s="62">
        <v>700</v>
      </c>
    </row>
    <row r="197" spans="1:2" ht="12.75">
      <c r="A197" s="62">
        <v>500</v>
      </c>
      <c r="B197" s="62">
        <v>560</v>
      </c>
    </row>
    <row r="198" spans="1:2" ht="12.75">
      <c r="A198" s="62">
        <v>560</v>
      </c>
      <c r="B198" s="62">
        <v>800</v>
      </c>
    </row>
    <row r="199" spans="1:2" ht="12.75">
      <c r="A199" s="62">
        <v>420</v>
      </c>
      <c r="B199" s="62">
        <v>660</v>
      </c>
    </row>
    <row r="200" spans="1:2" ht="12.75">
      <c r="A200" s="62">
        <v>490</v>
      </c>
      <c r="B200" s="62">
        <v>490</v>
      </c>
    </row>
    <row r="201" spans="1:2" ht="12.75">
      <c r="A201" s="62">
        <v>420</v>
      </c>
      <c r="B201" s="62">
        <v>560</v>
      </c>
    </row>
    <row r="202" spans="1:2" ht="12.75">
      <c r="A202" s="62">
        <v>420</v>
      </c>
      <c r="B202" s="62">
        <v>420</v>
      </c>
    </row>
    <row r="203" spans="1:2" ht="12.75">
      <c r="A203" s="62">
        <v>580</v>
      </c>
      <c r="B203" s="62">
        <v>740</v>
      </c>
    </row>
    <row r="204" spans="1:2" ht="12.75">
      <c r="A204" s="62">
        <v>580</v>
      </c>
      <c r="B204" s="62">
        <v>620</v>
      </c>
    </row>
    <row r="205" spans="1:2" ht="12.75">
      <c r="A205" s="62">
        <v>470</v>
      </c>
      <c r="B205" s="62">
        <v>610</v>
      </c>
    </row>
    <row r="206" spans="1:2" ht="12.75">
      <c r="A206" s="62">
        <v>540</v>
      </c>
      <c r="B206" s="62">
        <v>500</v>
      </c>
    </row>
    <row r="207" spans="1:2" ht="12.75">
      <c r="A207" s="62">
        <v>450</v>
      </c>
      <c r="B207" s="62">
        <v>500</v>
      </c>
    </row>
    <row r="208" spans="1:2" ht="12.75">
      <c r="A208" s="62">
        <v>430</v>
      </c>
      <c r="B208" s="62">
        <v>470</v>
      </c>
    </row>
    <row r="209" spans="1:2" ht="12.75">
      <c r="A209" s="62">
        <v>520</v>
      </c>
      <c r="B209" s="62">
        <v>690</v>
      </c>
    </row>
    <row r="210" spans="1:2" ht="12.75">
      <c r="A210" s="62">
        <v>590</v>
      </c>
      <c r="B210" s="62">
        <v>700</v>
      </c>
    </row>
    <row r="211" spans="1:2" ht="12.75">
      <c r="A211" s="62">
        <v>540</v>
      </c>
      <c r="B211" s="62">
        <v>600</v>
      </c>
    </row>
    <row r="212" spans="1:2" ht="12.75">
      <c r="A212" s="62">
        <v>540</v>
      </c>
      <c r="B212" s="62">
        <v>450</v>
      </c>
    </row>
    <row r="213" spans="1:2" ht="12.75">
      <c r="A213" s="62">
        <v>530</v>
      </c>
      <c r="B213" s="62">
        <v>690</v>
      </c>
    </row>
    <row r="214" spans="1:2" ht="12.75">
      <c r="A214" s="62">
        <v>580</v>
      </c>
      <c r="B214" s="62">
        <v>710</v>
      </c>
    </row>
    <row r="215" spans="1:2" ht="12.75">
      <c r="A215" s="62">
        <v>570</v>
      </c>
      <c r="B215" s="62">
        <v>670</v>
      </c>
    </row>
    <row r="216" spans="1:2" ht="12.75">
      <c r="A216" s="62">
        <v>600</v>
      </c>
      <c r="B216" s="62">
        <v>650</v>
      </c>
    </row>
    <row r="217" spans="1:2" ht="12.75">
      <c r="A217" s="62">
        <v>700</v>
      </c>
      <c r="B217" s="62">
        <v>730</v>
      </c>
    </row>
    <row r="218" spans="1:2" ht="12.75">
      <c r="A218" s="62">
        <v>440</v>
      </c>
      <c r="B218" s="62">
        <v>670</v>
      </c>
    </row>
    <row r="219" spans="1:2" ht="12.75">
      <c r="A219" s="62">
        <v>490</v>
      </c>
      <c r="B219" s="62">
        <v>470</v>
      </c>
    </row>
    <row r="220" spans="1:2" ht="12.75">
      <c r="A220" s="62">
        <v>530</v>
      </c>
      <c r="B220" s="62">
        <v>480</v>
      </c>
    </row>
    <row r="221" spans="1:2" ht="12.75">
      <c r="A221" s="62">
        <v>500</v>
      </c>
      <c r="B221" s="62">
        <v>600</v>
      </c>
    </row>
    <row r="222" spans="1:2" ht="12.75">
      <c r="A222" s="62">
        <v>470</v>
      </c>
      <c r="B222" s="62">
        <v>560</v>
      </c>
    </row>
    <row r="223" spans="1:2" ht="12.75">
      <c r="A223" s="62">
        <v>380</v>
      </c>
      <c r="B223" s="62">
        <v>420</v>
      </c>
    </row>
    <row r="224" spans="1:2" ht="12.75">
      <c r="A224" s="62">
        <v>360</v>
      </c>
      <c r="B224" s="62">
        <v>500</v>
      </c>
    </row>
    <row r="225" spans="1:2" ht="12.75">
      <c r="A225" s="62">
        <v>480</v>
      </c>
      <c r="B225" s="62">
        <v>500</v>
      </c>
    </row>
    <row r="226" spans="1:2" ht="12.75">
      <c r="A226" s="62">
        <v>600</v>
      </c>
      <c r="B226" s="62">
        <v>680</v>
      </c>
    </row>
    <row r="227" spans="1:2" ht="12.75">
      <c r="A227" s="62">
        <v>430</v>
      </c>
      <c r="B227" s="62">
        <v>510</v>
      </c>
    </row>
    <row r="228" spans="1:2" ht="12.75">
      <c r="A228" s="62">
        <v>500</v>
      </c>
      <c r="B228" s="62">
        <v>560</v>
      </c>
    </row>
    <row r="229" spans="1:2" ht="12.75">
      <c r="A229" s="62">
        <v>540</v>
      </c>
      <c r="B229" s="62">
        <v>560</v>
      </c>
    </row>
    <row r="230" spans="1:2" ht="12.75">
      <c r="A230" s="62">
        <v>470</v>
      </c>
      <c r="B230" s="62">
        <v>560</v>
      </c>
    </row>
    <row r="231" spans="1:2" ht="12.75">
      <c r="A231" s="62">
        <v>470</v>
      </c>
      <c r="B231" s="62">
        <v>470</v>
      </c>
    </row>
    <row r="232" spans="1:2" ht="12.75">
      <c r="A232" s="62">
        <v>400</v>
      </c>
      <c r="B232" s="62">
        <v>630</v>
      </c>
    </row>
    <row r="233" spans="1:2" ht="12.75">
      <c r="A233" s="62">
        <v>620</v>
      </c>
      <c r="B233" s="62">
        <v>580</v>
      </c>
    </row>
    <row r="234" spans="1:2" ht="12.75">
      <c r="A234" s="62">
        <v>470</v>
      </c>
      <c r="B234" s="62">
        <v>480</v>
      </c>
    </row>
    <row r="235" spans="1:2" ht="12.75">
      <c r="A235" s="62">
        <v>390</v>
      </c>
      <c r="B235" s="62">
        <v>520</v>
      </c>
    </row>
    <row r="236" spans="1:2" ht="12.75">
      <c r="A236" s="62">
        <v>530</v>
      </c>
      <c r="B236" s="62">
        <v>530</v>
      </c>
    </row>
    <row r="237" spans="1:2" ht="12.75">
      <c r="A237" s="62">
        <v>460</v>
      </c>
      <c r="B237" s="62">
        <v>670</v>
      </c>
    </row>
    <row r="238" spans="1:2" ht="12.75">
      <c r="A238" s="62">
        <v>600</v>
      </c>
      <c r="B238" s="62">
        <v>700</v>
      </c>
    </row>
    <row r="239" spans="1:2" ht="12.75">
      <c r="A239" s="62">
        <v>450</v>
      </c>
      <c r="B239" s="62">
        <v>350</v>
      </c>
    </row>
    <row r="240" spans="1:2" ht="12.75">
      <c r="A240" s="62">
        <v>560</v>
      </c>
      <c r="B240" s="62">
        <v>580</v>
      </c>
    </row>
    <row r="241" spans="1:2" ht="12.75">
      <c r="A241" s="62">
        <v>500</v>
      </c>
      <c r="B241" s="62">
        <v>420</v>
      </c>
    </row>
    <row r="242" spans="1:2" ht="12.75">
      <c r="A242" s="62">
        <v>660</v>
      </c>
      <c r="B242" s="62">
        <v>730</v>
      </c>
    </row>
    <row r="243" spans="1:2" ht="12.75">
      <c r="A243" s="62">
        <v>440</v>
      </c>
      <c r="B243" s="62">
        <v>650</v>
      </c>
    </row>
    <row r="244" spans="1:2" ht="12.75">
      <c r="A244" s="62">
        <v>520</v>
      </c>
      <c r="B244" s="62">
        <v>580</v>
      </c>
    </row>
    <row r="245" spans="1:2" ht="12.75">
      <c r="A245" s="62">
        <v>450</v>
      </c>
      <c r="B245" s="62">
        <v>660</v>
      </c>
    </row>
    <row r="246" spans="1:2" ht="12.75">
      <c r="A246" s="62">
        <v>490</v>
      </c>
      <c r="B246" s="62">
        <v>610</v>
      </c>
    </row>
    <row r="247" spans="1:2" ht="12.75">
      <c r="A247" s="62">
        <v>490</v>
      </c>
      <c r="B247" s="62">
        <v>540</v>
      </c>
    </row>
    <row r="248" spans="1:2" ht="12.75">
      <c r="A248" s="62">
        <v>510</v>
      </c>
      <c r="B248" s="62">
        <v>480</v>
      </c>
    </row>
    <row r="249" spans="1:2" ht="12.75">
      <c r="A249" s="62">
        <v>620</v>
      </c>
      <c r="B249" s="62">
        <v>690</v>
      </c>
    </row>
    <row r="250" spans="1:2" ht="12.75">
      <c r="A250" s="62">
        <v>460</v>
      </c>
      <c r="B250" s="62">
        <v>570</v>
      </c>
    </row>
    <row r="251" spans="1:2" ht="12.75">
      <c r="A251" s="62">
        <v>490</v>
      </c>
      <c r="B251" s="62">
        <v>430</v>
      </c>
    </row>
    <row r="252" spans="1:2" ht="12.75">
      <c r="A252" s="62">
        <v>660</v>
      </c>
      <c r="B252" s="62">
        <v>590</v>
      </c>
    </row>
    <row r="253" spans="1:2" ht="12.75">
      <c r="A253" s="62">
        <v>550</v>
      </c>
      <c r="B253" s="62">
        <v>780</v>
      </c>
    </row>
    <row r="254" spans="1:2" ht="12.75">
      <c r="A254" s="62">
        <v>410</v>
      </c>
      <c r="B254" s="62">
        <v>590</v>
      </c>
    </row>
    <row r="255" spans="1:2" ht="12.75">
      <c r="A255" s="62">
        <v>470</v>
      </c>
      <c r="B255" s="62">
        <v>460</v>
      </c>
    </row>
    <row r="256" spans="1:2" ht="12.75">
      <c r="A256" s="62">
        <v>680</v>
      </c>
      <c r="B256" s="62">
        <v>760</v>
      </c>
    </row>
    <row r="257" spans="1:2" ht="12.75">
      <c r="A257" s="62">
        <v>560</v>
      </c>
      <c r="B257" s="62">
        <v>570</v>
      </c>
    </row>
    <row r="258" spans="1:2" ht="12.75">
      <c r="A258" s="62">
        <v>360</v>
      </c>
      <c r="B258" s="62">
        <v>440</v>
      </c>
    </row>
    <row r="259" spans="1:2" ht="12.75">
      <c r="A259" s="62">
        <v>620</v>
      </c>
      <c r="B259" s="62">
        <v>520</v>
      </c>
    </row>
    <row r="260" spans="1:2" ht="12.75">
      <c r="A260" s="62">
        <v>500</v>
      </c>
      <c r="B260" s="62">
        <v>560</v>
      </c>
    </row>
    <row r="261" spans="1:2" ht="12.75">
      <c r="A261" s="62">
        <v>440</v>
      </c>
      <c r="B261" s="62">
        <v>660</v>
      </c>
    </row>
    <row r="262" spans="1:2" ht="12.75">
      <c r="A262" s="62">
        <v>580</v>
      </c>
      <c r="B262" s="62">
        <v>580</v>
      </c>
    </row>
    <row r="263" spans="1:2" ht="12.75">
      <c r="A263" s="62">
        <v>360</v>
      </c>
      <c r="B263" s="62">
        <v>550</v>
      </c>
    </row>
    <row r="264" spans="1:2" ht="12.75">
      <c r="A264" s="62">
        <v>480</v>
      </c>
      <c r="B264" s="62">
        <v>480</v>
      </c>
    </row>
    <row r="265" spans="1:2" ht="12.75">
      <c r="A265" s="62">
        <v>650</v>
      </c>
      <c r="B265" s="62">
        <v>500</v>
      </c>
    </row>
    <row r="266" spans="1:2" ht="12.75">
      <c r="A266" s="62">
        <v>590</v>
      </c>
      <c r="B266" s="62">
        <v>730</v>
      </c>
    </row>
    <row r="267" spans="1:2" ht="12.75">
      <c r="A267" s="62">
        <v>430</v>
      </c>
      <c r="B267" s="62">
        <v>600</v>
      </c>
    </row>
    <row r="268" spans="1:2" ht="12.75">
      <c r="A268" s="62">
        <v>400</v>
      </c>
      <c r="B268" s="62">
        <v>520</v>
      </c>
    </row>
    <row r="269" spans="1:2" ht="12.75">
      <c r="A269" s="62">
        <v>400</v>
      </c>
      <c r="B269" s="62">
        <v>570</v>
      </c>
    </row>
    <row r="270" spans="1:2" ht="12.75">
      <c r="A270" s="62">
        <v>550</v>
      </c>
      <c r="B270" s="62">
        <v>690</v>
      </c>
    </row>
    <row r="271" spans="1:2" ht="12.75">
      <c r="A271" s="62">
        <v>540</v>
      </c>
      <c r="B271" s="62">
        <v>620</v>
      </c>
    </row>
    <row r="272" spans="1:2" ht="12.75">
      <c r="A272" s="62">
        <v>600</v>
      </c>
      <c r="B272" s="62">
        <v>670</v>
      </c>
    </row>
    <row r="273" spans="1:2" ht="12.75">
      <c r="A273" s="62">
        <v>560</v>
      </c>
      <c r="B273" s="62">
        <v>660</v>
      </c>
    </row>
    <row r="274" spans="1:2" ht="12.75">
      <c r="A274" s="62">
        <v>350</v>
      </c>
      <c r="B274" s="62">
        <v>600</v>
      </c>
    </row>
    <row r="275" spans="1:2" ht="12.75">
      <c r="A275" s="62">
        <v>440</v>
      </c>
      <c r="B275" s="62">
        <v>600</v>
      </c>
    </row>
    <row r="276" spans="1:2" ht="12.75">
      <c r="A276" s="62">
        <v>430</v>
      </c>
      <c r="B276" s="62">
        <v>380</v>
      </c>
    </row>
    <row r="277" spans="1:2" ht="12.75">
      <c r="A277" s="62">
        <v>450</v>
      </c>
      <c r="B277" s="62">
        <v>580</v>
      </c>
    </row>
    <row r="278" spans="1:2" ht="12.75">
      <c r="A278" s="62">
        <v>540</v>
      </c>
      <c r="B278" s="62">
        <v>530</v>
      </c>
    </row>
    <row r="279" spans="1:2" ht="12.75">
      <c r="A279" s="62">
        <v>600</v>
      </c>
      <c r="B279" s="62">
        <v>590</v>
      </c>
    </row>
    <row r="280" spans="1:2" ht="12.75">
      <c r="A280" s="62">
        <v>450</v>
      </c>
      <c r="B280" s="62">
        <v>550</v>
      </c>
    </row>
    <row r="281" spans="1:2" ht="12.75">
      <c r="A281" s="62">
        <v>670</v>
      </c>
      <c r="B281" s="62">
        <v>700</v>
      </c>
    </row>
    <row r="282" spans="1:2" ht="12.75">
      <c r="A282" s="62">
        <v>400</v>
      </c>
      <c r="B282" s="62">
        <v>430</v>
      </c>
    </row>
    <row r="283" spans="1:2" ht="12.75">
      <c r="A283" s="62">
        <v>540</v>
      </c>
      <c r="B283" s="62">
        <v>650</v>
      </c>
    </row>
    <row r="284" spans="1:2" ht="12.75">
      <c r="A284" s="62">
        <v>520</v>
      </c>
      <c r="B284" s="62">
        <v>520</v>
      </c>
    </row>
    <row r="285" spans="1:2" ht="12.75">
      <c r="A285" s="62">
        <v>520</v>
      </c>
      <c r="B285" s="62">
        <v>480</v>
      </c>
    </row>
    <row r="286" spans="1:2" ht="12.75">
      <c r="A286" s="62">
        <v>560</v>
      </c>
      <c r="B286" s="62">
        <v>600</v>
      </c>
    </row>
    <row r="287" spans="1:2" ht="12.75">
      <c r="A287" s="62">
        <v>440</v>
      </c>
      <c r="B287" s="62">
        <v>530</v>
      </c>
    </row>
    <row r="288" spans="1:2" ht="12.75">
      <c r="A288" s="62">
        <v>470</v>
      </c>
      <c r="B288" s="62">
        <v>620</v>
      </c>
    </row>
    <row r="289" spans="1:2" ht="12.75">
      <c r="A289" s="62">
        <v>450</v>
      </c>
      <c r="B289" s="62">
        <v>580</v>
      </c>
    </row>
    <row r="290" spans="1:2" ht="12.75">
      <c r="A290" s="62">
        <v>560</v>
      </c>
      <c r="B290" s="62">
        <v>620</v>
      </c>
    </row>
    <row r="291" spans="1:2" ht="12.75">
      <c r="A291" s="62">
        <v>660</v>
      </c>
      <c r="B291" s="62">
        <v>730</v>
      </c>
    </row>
    <row r="292" spans="1:2" ht="12.75">
      <c r="A292" s="62">
        <v>580</v>
      </c>
      <c r="B292" s="62">
        <v>730</v>
      </c>
    </row>
    <row r="293" spans="1:2" ht="12.75">
      <c r="A293" s="62">
        <v>500</v>
      </c>
      <c r="B293" s="62">
        <v>560</v>
      </c>
    </row>
    <row r="294" spans="1:2" ht="12.75">
      <c r="A294" s="62">
        <v>550</v>
      </c>
      <c r="B294" s="62">
        <v>620</v>
      </c>
    </row>
    <row r="295" spans="1:2" ht="12.75">
      <c r="A295" s="62">
        <v>560</v>
      </c>
      <c r="B295" s="62">
        <v>560</v>
      </c>
    </row>
    <row r="296" spans="1:2" ht="12.75">
      <c r="A296" s="62">
        <v>780</v>
      </c>
      <c r="B296" s="62">
        <v>800</v>
      </c>
    </row>
    <row r="297" spans="1:2" ht="12.75">
      <c r="A297" s="62">
        <v>670</v>
      </c>
      <c r="B297" s="62">
        <v>670</v>
      </c>
    </row>
    <row r="298" spans="1:2" ht="12.75">
      <c r="A298" s="62">
        <v>510</v>
      </c>
      <c r="B298" s="62">
        <v>600</v>
      </c>
    </row>
    <row r="299" spans="1:2" ht="12.75">
      <c r="A299" s="62">
        <v>470</v>
      </c>
      <c r="B299" s="62">
        <v>530</v>
      </c>
    </row>
    <row r="300" spans="1:2" ht="12.75">
      <c r="A300" s="62">
        <v>420</v>
      </c>
      <c r="B300" s="62">
        <v>550</v>
      </c>
    </row>
    <row r="301" spans="1:2" ht="12.75">
      <c r="A301" s="62">
        <v>520</v>
      </c>
      <c r="B301" s="62">
        <v>660</v>
      </c>
    </row>
    <row r="302" spans="1:2" ht="12.75">
      <c r="A302" s="62">
        <v>480</v>
      </c>
      <c r="B302" s="62">
        <v>650</v>
      </c>
    </row>
    <row r="303" spans="1:2" ht="12.75">
      <c r="A303" s="62">
        <v>670</v>
      </c>
      <c r="B303" s="62">
        <v>670</v>
      </c>
    </row>
    <row r="304" spans="1:2" ht="12.75">
      <c r="A304" s="62">
        <v>530</v>
      </c>
      <c r="B304" s="62">
        <v>540</v>
      </c>
    </row>
    <row r="305" spans="1:2" ht="12.75">
      <c r="A305" s="62">
        <v>690</v>
      </c>
      <c r="B305" s="62">
        <v>670</v>
      </c>
    </row>
    <row r="306" spans="1:2" ht="12.75">
      <c r="A306" s="62">
        <v>540</v>
      </c>
      <c r="B306" s="62">
        <v>740</v>
      </c>
    </row>
    <row r="307" spans="1:2" ht="12.75">
      <c r="A307" s="62">
        <v>580</v>
      </c>
      <c r="B307" s="62">
        <v>590</v>
      </c>
    </row>
    <row r="308" spans="1:2" ht="12.75">
      <c r="A308" s="62">
        <v>470</v>
      </c>
      <c r="B308" s="62">
        <v>610</v>
      </c>
    </row>
    <row r="309" spans="1:2" ht="12.75">
      <c r="A309" s="62">
        <v>600</v>
      </c>
      <c r="B309" s="62">
        <v>650</v>
      </c>
    </row>
    <row r="310" spans="1:2" ht="12.75">
      <c r="A310" s="62">
        <v>580</v>
      </c>
      <c r="B310" s="62">
        <v>660</v>
      </c>
    </row>
    <row r="311" spans="1:2" ht="12.75">
      <c r="A311" s="62">
        <v>560</v>
      </c>
      <c r="B311" s="62">
        <v>620</v>
      </c>
    </row>
    <row r="312" spans="1:2" ht="12.75">
      <c r="A312" s="62">
        <v>620</v>
      </c>
      <c r="B312" s="62">
        <v>740</v>
      </c>
    </row>
    <row r="313" spans="1:2" ht="12.75">
      <c r="A313" s="62">
        <v>380</v>
      </c>
      <c r="B313" s="62">
        <v>560</v>
      </c>
    </row>
    <row r="314" spans="1:2" ht="12.75">
      <c r="A314" s="62">
        <v>430</v>
      </c>
      <c r="B314" s="62">
        <v>390</v>
      </c>
    </row>
    <row r="315" spans="1:2" ht="12.75">
      <c r="A315" s="62">
        <v>320</v>
      </c>
      <c r="B315" s="62">
        <v>450</v>
      </c>
    </row>
    <row r="316" spans="1:2" ht="12.75">
      <c r="A316" s="62">
        <v>480</v>
      </c>
      <c r="B316" s="62">
        <v>500</v>
      </c>
    </row>
    <row r="317" spans="1:2" ht="12.75">
      <c r="A317" s="62">
        <v>480</v>
      </c>
      <c r="B317" s="62">
        <v>660</v>
      </c>
    </row>
    <row r="318" spans="1:2" ht="12.75">
      <c r="A318" s="62">
        <v>460</v>
      </c>
      <c r="B318" s="62">
        <v>570</v>
      </c>
    </row>
    <row r="319" spans="1:2" ht="12.75">
      <c r="A319" s="62">
        <v>570</v>
      </c>
      <c r="B319" s="62">
        <v>660</v>
      </c>
    </row>
    <row r="320" spans="1:2" ht="12.75">
      <c r="A320" s="62">
        <v>580</v>
      </c>
      <c r="B320" s="62">
        <v>590</v>
      </c>
    </row>
    <row r="321" spans="1:2" ht="12.75">
      <c r="A321" s="62">
        <v>550</v>
      </c>
      <c r="B321" s="62">
        <v>600</v>
      </c>
    </row>
    <row r="322" spans="1:2" ht="12.75">
      <c r="A322" s="62">
        <v>610</v>
      </c>
      <c r="B322" s="62">
        <v>740</v>
      </c>
    </row>
    <row r="323" spans="1:2" ht="12.75">
      <c r="A323" s="62">
        <v>450</v>
      </c>
      <c r="B323" s="62">
        <v>600</v>
      </c>
    </row>
    <row r="324" spans="1:2" ht="12.75">
      <c r="A324" s="62">
        <v>520</v>
      </c>
      <c r="B324" s="62">
        <v>590</v>
      </c>
    </row>
    <row r="325" spans="1:2" ht="12.75">
      <c r="A325" s="62">
        <v>550</v>
      </c>
      <c r="B325" s="62">
        <v>690</v>
      </c>
    </row>
    <row r="326" spans="1:2" ht="12.75">
      <c r="A326" s="62">
        <v>660</v>
      </c>
      <c r="B326" s="62">
        <v>690</v>
      </c>
    </row>
    <row r="327" spans="1:2" ht="12.75">
      <c r="A327" s="62">
        <v>570</v>
      </c>
      <c r="B327" s="62">
        <v>570</v>
      </c>
    </row>
    <row r="328" spans="1:2" ht="12.75">
      <c r="A328" s="62">
        <v>630</v>
      </c>
      <c r="B328" s="62">
        <v>690</v>
      </c>
    </row>
    <row r="329" spans="1:2" ht="12.75">
      <c r="A329" s="62">
        <v>450</v>
      </c>
      <c r="B329" s="62">
        <v>540</v>
      </c>
    </row>
    <row r="330" spans="1:2" ht="12.75">
      <c r="A330" s="62">
        <v>480</v>
      </c>
      <c r="B330" s="62">
        <v>650</v>
      </c>
    </row>
    <row r="331" spans="1:2" ht="12.75">
      <c r="A331" s="62">
        <v>400</v>
      </c>
      <c r="B331" s="62">
        <v>600</v>
      </c>
    </row>
    <row r="332" spans="1:2" ht="12.75">
      <c r="A332" s="62">
        <v>480</v>
      </c>
      <c r="B332" s="62">
        <v>560</v>
      </c>
    </row>
    <row r="333" spans="1:2" ht="12.75">
      <c r="A333" s="62">
        <v>500</v>
      </c>
      <c r="B333" s="62">
        <v>560</v>
      </c>
    </row>
    <row r="334" spans="1:2" ht="12.75">
      <c r="A334" s="62">
        <v>420</v>
      </c>
      <c r="B334" s="62">
        <v>560</v>
      </c>
    </row>
    <row r="335" spans="1:2" ht="12.75">
      <c r="A335" s="62">
        <v>580</v>
      </c>
      <c r="B335" s="62">
        <v>710</v>
      </c>
    </row>
    <row r="336" spans="1:2" ht="12.75">
      <c r="A336" s="62">
        <v>720</v>
      </c>
      <c r="B336" s="62">
        <v>700</v>
      </c>
    </row>
    <row r="337" spans="1:2" ht="12.75">
      <c r="A337" s="62">
        <v>400</v>
      </c>
      <c r="B337" s="62">
        <v>490</v>
      </c>
    </row>
    <row r="338" spans="1:2" ht="12.75">
      <c r="A338" s="62">
        <v>420</v>
      </c>
      <c r="B338" s="62">
        <v>540</v>
      </c>
    </row>
    <row r="339" spans="1:2" ht="12.75">
      <c r="A339" s="62">
        <v>610</v>
      </c>
      <c r="B339" s="62">
        <v>730</v>
      </c>
    </row>
    <row r="340" spans="1:2" ht="12.75">
      <c r="A340" s="62">
        <v>470</v>
      </c>
      <c r="B340" s="62">
        <v>550</v>
      </c>
    </row>
    <row r="341" spans="1:2" ht="12.75">
      <c r="A341" s="62">
        <v>390</v>
      </c>
      <c r="B341" s="62">
        <v>530</v>
      </c>
    </row>
    <row r="342" spans="1:2" ht="12.75">
      <c r="A342" s="62">
        <v>340</v>
      </c>
      <c r="B342" s="62">
        <v>650</v>
      </c>
    </row>
    <row r="343" spans="1:2" ht="12.75">
      <c r="A343" s="62">
        <v>400</v>
      </c>
      <c r="B343" s="62">
        <v>530</v>
      </c>
    </row>
    <row r="344" spans="1:2" ht="12.75">
      <c r="A344" s="62">
        <v>500</v>
      </c>
      <c r="B344" s="62">
        <v>570</v>
      </c>
    </row>
    <row r="345" spans="1:2" ht="12.75">
      <c r="A345" s="62">
        <v>340</v>
      </c>
      <c r="B345" s="62">
        <v>580</v>
      </c>
    </row>
    <row r="346" spans="1:2" ht="12.75">
      <c r="A346" s="62">
        <v>430</v>
      </c>
      <c r="B346" s="62">
        <v>550</v>
      </c>
    </row>
    <row r="347" spans="1:2" ht="12.75">
      <c r="A347" s="62">
        <v>380</v>
      </c>
      <c r="B347" s="62">
        <v>530</v>
      </c>
    </row>
    <row r="348" spans="1:2" ht="12.75">
      <c r="A348" s="62">
        <v>570</v>
      </c>
      <c r="B348" s="62">
        <v>680</v>
      </c>
    </row>
    <row r="349" spans="1:2" ht="12.75">
      <c r="A349" s="62">
        <v>600</v>
      </c>
      <c r="B349" s="62">
        <v>500</v>
      </c>
    </row>
    <row r="350" spans="1:2" ht="12.75">
      <c r="A350" s="62">
        <v>420</v>
      </c>
      <c r="B350" s="62">
        <v>540</v>
      </c>
    </row>
    <row r="351" spans="1:2" ht="12.75">
      <c r="A351" s="62">
        <v>550</v>
      </c>
      <c r="B351" s="62">
        <v>720</v>
      </c>
    </row>
    <row r="352" spans="1:2" ht="12.75">
      <c r="A352" s="62">
        <v>600</v>
      </c>
      <c r="B352" s="62">
        <v>700</v>
      </c>
    </row>
    <row r="353" spans="1:2" ht="12.75">
      <c r="A353" s="62">
        <v>420</v>
      </c>
      <c r="B353" s="62">
        <v>460</v>
      </c>
    </row>
    <row r="354" spans="1:2" ht="12.75">
      <c r="A354" s="62">
        <v>560</v>
      </c>
      <c r="B354" s="62">
        <v>670</v>
      </c>
    </row>
    <row r="355" spans="1:2" ht="12.75">
      <c r="A355" s="62">
        <v>500</v>
      </c>
      <c r="B355" s="62">
        <v>600</v>
      </c>
    </row>
    <row r="356" spans="1:2" ht="12.75">
      <c r="A356" s="62">
        <v>720</v>
      </c>
      <c r="B356" s="62">
        <v>760</v>
      </c>
    </row>
    <row r="357" spans="1:2" ht="12.75">
      <c r="A357" s="62">
        <v>490</v>
      </c>
      <c r="B357" s="62">
        <v>530</v>
      </c>
    </row>
    <row r="358" spans="1:2" ht="12.75">
      <c r="A358" s="62">
        <v>600</v>
      </c>
      <c r="B358" s="62">
        <v>580</v>
      </c>
    </row>
    <row r="359" spans="1:2" ht="12.75">
      <c r="A359" s="62">
        <v>430</v>
      </c>
      <c r="B359" s="62">
        <v>430</v>
      </c>
    </row>
    <row r="360" spans="1:2" ht="12.75">
      <c r="A360" s="62">
        <v>540</v>
      </c>
      <c r="B360" s="62">
        <v>730</v>
      </c>
    </row>
    <row r="361" spans="1:2" ht="12.75">
      <c r="A361" s="62">
        <v>400</v>
      </c>
      <c r="B361" s="62">
        <v>690</v>
      </c>
    </row>
    <row r="362" spans="1:2" ht="12.75">
      <c r="A362" s="62">
        <v>500</v>
      </c>
      <c r="B362" s="62">
        <v>650</v>
      </c>
    </row>
    <row r="363" spans="1:2" ht="12.75">
      <c r="A363" s="62">
        <v>370</v>
      </c>
      <c r="B363" s="62">
        <v>580</v>
      </c>
    </row>
    <row r="364" spans="1:2" ht="12.75">
      <c r="A364" s="62">
        <v>560</v>
      </c>
      <c r="B364" s="62">
        <v>650</v>
      </c>
    </row>
    <row r="365" spans="1:2" ht="12.75">
      <c r="A365" s="62">
        <v>600</v>
      </c>
      <c r="B365" s="62">
        <v>620</v>
      </c>
    </row>
    <row r="366" spans="1:2" ht="12.75">
      <c r="A366" s="62">
        <v>640</v>
      </c>
      <c r="B366" s="62">
        <v>550</v>
      </c>
    </row>
    <row r="367" spans="1:2" ht="12.75">
      <c r="A367" s="62">
        <v>640</v>
      </c>
      <c r="B367" s="62">
        <v>640</v>
      </c>
    </row>
    <row r="368" spans="1:2" ht="12.75">
      <c r="A368" s="62">
        <v>530</v>
      </c>
      <c r="B368" s="62">
        <v>640</v>
      </c>
    </row>
    <row r="369" spans="1:2" ht="12.75">
      <c r="A369" s="62">
        <v>530</v>
      </c>
      <c r="B369" s="62">
        <v>610</v>
      </c>
    </row>
    <row r="370" spans="1:2" ht="12.75">
      <c r="A370" s="62">
        <v>500</v>
      </c>
      <c r="B370" s="62">
        <v>720</v>
      </c>
    </row>
    <row r="371" spans="1:2" ht="12.75">
      <c r="A371" s="62">
        <v>500</v>
      </c>
      <c r="B371" s="62">
        <v>620</v>
      </c>
    </row>
    <row r="372" spans="1:2" ht="12.75">
      <c r="A372" s="62">
        <v>680</v>
      </c>
      <c r="B372" s="62">
        <v>680</v>
      </c>
    </row>
    <row r="373" spans="1:2" ht="12.75">
      <c r="A373" s="62">
        <v>560</v>
      </c>
      <c r="B373" s="62">
        <v>640</v>
      </c>
    </row>
    <row r="374" spans="1:2" ht="12.75">
      <c r="A374" s="62">
        <v>560</v>
      </c>
      <c r="B374" s="62">
        <v>500</v>
      </c>
    </row>
    <row r="375" spans="1:2" ht="12.75">
      <c r="A375" s="62">
        <v>500</v>
      </c>
      <c r="B375" s="62">
        <v>570</v>
      </c>
    </row>
    <row r="376" spans="1:2" ht="12.75">
      <c r="A376" s="62">
        <v>470</v>
      </c>
      <c r="B376" s="62">
        <v>520</v>
      </c>
    </row>
    <row r="377" spans="1:2" ht="12.75">
      <c r="A377" s="62">
        <v>600</v>
      </c>
      <c r="B377" s="62">
        <v>760</v>
      </c>
    </row>
    <row r="378" spans="1:2" ht="12.75">
      <c r="A378" s="62">
        <v>740</v>
      </c>
      <c r="B378" s="62">
        <v>780</v>
      </c>
    </row>
    <row r="379" spans="1:2" ht="12.75">
      <c r="A379" s="62">
        <v>360</v>
      </c>
      <c r="B379" s="62">
        <v>660</v>
      </c>
    </row>
    <row r="380" spans="1:2" ht="12.75">
      <c r="A380" s="62">
        <v>660</v>
      </c>
      <c r="B380" s="62">
        <v>800</v>
      </c>
    </row>
    <row r="381" spans="1:2" ht="12.75">
      <c r="A381" s="62">
        <v>560</v>
      </c>
      <c r="B381" s="62">
        <v>690</v>
      </c>
    </row>
    <row r="382" spans="1:2" ht="12.75">
      <c r="A382" s="62">
        <v>580</v>
      </c>
      <c r="B382" s="62">
        <v>650</v>
      </c>
    </row>
    <row r="383" spans="1:2" ht="12.75">
      <c r="A383" s="62">
        <v>510</v>
      </c>
      <c r="B383" s="62">
        <v>660</v>
      </c>
    </row>
    <row r="384" spans="1:2" ht="12.75">
      <c r="A384" s="62">
        <v>600</v>
      </c>
      <c r="B384" s="62">
        <v>670</v>
      </c>
    </row>
    <row r="385" spans="1:2" ht="12.75">
      <c r="A385" s="62">
        <v>360</v>
      </c>
      <c r="B385" s="62">
        <v>480</v>
      </c>
    </row>
    <row r="386" spans="1:2" ht="12.75">
      <c r="A386" s="62">
        <v>510</v>
      </c>
      <c r="B386" s="62">
        <v>560</v>
      </c>
    </row>
    <row r="387" spans="1:2" ht="12.75">
      <c r="A387" s="62">
        <v>720</v>
      </c>
      <c r="B387" s="62">
        <v>730</v>
      </c>
    </row>
    <row r="388" spans="1:2" ht="12.75">
      <c r="A388" s="62">
        <v>460</v>
      </c>
      <c r="B388" s="62">
        <v>530</v>
      </c>
    </row>
    <row r="389" spans="1:2" ht="12.75">
      <c r="A389" s="62">
        <v>500</v>
      </c>
      <c r="B389" s="62">
        <v>600</v>
      </c>
    </row>
    <row r="390" spans="1:2" ht="12.75">
      <c r="A390" s="62">
        <v>460</v>
      </c>
      <c r="B390" s="62">
        <v>620</v>
      </c>
    </row>
    <row r="391" spans="1:2" ht="12.75">
      <c r="A391" s="62">
        <v>470</v>
      </c>
      <c r="B391" s="62">
        <v>560</v>
      </c>
    </row>
    <row r="392" spans="1:2" ht="12.75">
      <c r="A392" s="62">
        <v>400</v>
      </c>
      <c r="B392" s="62">
        <v>460</v>
      </c>
    </row>
    <row r="393" spans="1:2" ht="12.75">
      <c r="A393" s="62">
        <v>440</v>
      </c>
      <c r="B393" s="62">
        <v>460</v>
      </c>
    </row>
    <row r="394" spans="1:2" ht="12.75">
      <c r="A394" s="62">
        <v>600</v>
      </c>
      <c r="B394" s="62">
        <v>670</v>
      </c>
    </row>
    <row r="395" spans="1:2" ht="12.75">
      <c r="A395" s="62">
        <v>510</v>
      </c>
      <c r="B395" s="62">
        <v>740</v>
      </c>
    </row>
    <row r="396" spans="1:2" ht="12.75">
      <c r="A396" s="62">
        <v>500</v>
      </c>
      <c r="B396" s="62">
        <v>650</v>
      </c>
    </row>
    <row r="397" spans="1:2" ht="12.75">
      <c r="A397" s="62">
        <v>610</v>
      </c>
      <c r="B397" s="62">
        <v>570</v>
      </c>
    </row>
    <row r="398" spans="1:2" ht="12.75">
      <c r="A398" s="62">
        <v>680</v>
      </c>
      <c r="B398" s="62">
        <v>740</v>
      </c>
    </row>
    <row r="399" spans="1:2" ht="12.75">
      <c r="A399" s="62">
        <v>740</v>
      </c>
      <c r="B399" s="62">
        <v>530</v>
      </c>
    </row>
    <row r="400" spans="1:2" ht="12.75">
      <c r="A400" s="62">
        <v>550</v>
      </c>
      <c r="B400" s="62">
        <v>580</v>
      </c>
    </row>
    <row r="401" spans="1:2" ht="12.75">
      <c r="A401" s="62">
        <v>450</v>
      </c>
      <c r="B401" s="62">
        <v>430</v>
      </c>
    </row>
    <row r="402" spans="1:2" ht="12.75">
      <c r="A402" s="62">
        <v>400</v>
      </c>
      <c r="B402" s="62">
        <v>540</v>
      </c>
    </row>
    <row r="403" spans="1:2" ht="12.75">
      <c r="A403" s="62">
        <v>620</v>
      </c>
      <c r="B403" s="62">
        <v>650</v>
      </c>
    </row>
    <row r="404" spans="1:2" ht="12.75">
      <c r="A404" s="62">
        <v>540</v>
      </c>
      <c r="B404" s="62">
        <v>600</v>
      </c>
    </row>
    <row r="405" spans="1:2" ht="12.75">
      <c r="A405" s="62">
        <v>570</v>
      </c>
      <c r="B405" s="62">
        <v>600</v>
      </c>
    </row>
    <row r="406" spans="1:2" ht="12.75">
      <c r="A406" s="62">
        <v>450</v>
      </c>
      <c r="B406" s="62">
        <v>650</v>
      </c>
    </row>
    <row r="407" spans="1:2" ht="12.75">
      <c r="A407" s="62">
        <v>430</v>
      </c>
      <c r="B407" s="62">
        <v>480</v>
      </c>
    </row>
    <row r="408" spans="1:2" ht="12.75">
      <c r="A408" s="62">
        <v>460</v>
      </c>
      <c r="B408" s="62">
        <v>650</v>
      </c>
    </row>
    <row r="409" spans="1:2" ht="12.75">
      <c r="A409" s="62">
        <v>500</v>
      </c>
      <c r="B409" s="62">
        <v>480</v>
      </c>
    </row>
    <row r="410" spans="1:2" ht="12.75">
      <c r="A410" s="62">
        <v>540</v>
      </c>
      <c r="B410" s="62">
        <v>650</v>
      </c>
    </row>
    <row r="411" spans="1:2" ht="12.75">
      <c r="A411" s="62">
        <v>540</v>
      </c>
      <c r="B411" s="62">
        <v>350</v>
      </c>
    </row>
    <row r="412" spans="1:2" ht="12.75">
      <c r="A412" s="62">
        <v>540</v>
      </c>
      <c r="B412" s="62">
        <v>640</v>
      </c>
    </row>
    <row r="413" spans="1:2" ht="12.75">
      <c r="A413" s="62">
        <v>580</v>
      </c>
      <c r="B413" s="62">
        <v>710</v>
      </c>
    </row>
    <row r="414" spans="1:2" ht="12.75">
      <c r="A414" s="62">
        <v>570</v>
      </c>
      <c r="B414" s="62">
        <v>680</v>
      </c>
    </row>
    <row r="415" spans="1:2" ht="12.75">
      <c r="A415" s="62">
        <v>370</v>
      </c>
      <c r="B415" s="62">
        <v>490</v>
      </c>
    </row>
    <row r="416" spans="1:2" ht="12.75">
      <c r="A416" s="62">
        <v>520</v>
      </c>
      <c r="B416" s="62">
        <v>560</v>
      </c>
    </row>
    <row r="417" spans="1:2" ht="12.75">
      <c r="A417" s="62">
        <v>590</v>
      </c>
      <c r="B417" s="62">
        <v>680</v>
      </c>
    </row>
    <row r="418" spans="1:2" ht="12.75">
      <c r="A418" s="62">
        <v>540</v>
      </c>
      <c r="B418" s="62">
        <v>670</v>
      </c>
    </row>
    <row r="419" spans="1:2" ht="12.75">
      <c r="A419" s="62">
        <v>640</v>
      </c>
      <c r="B419" s="62">
        <v>630</v>
      </c>
    </row>
    <row r="420" spans="1:2" ht="12.75">
      <c r="A420" s="62">
        <v>490</v>
      </c>
      <c r="B420" s="62">
        <v>650</v>
      </c>
    </row>
    <row r="421" spans="1:2" ht="12.75">
      <c r="A421" s="62">
        <v>580</v>
      </c>
      <c r="B421" s="62">
        <v>560</v>
      </c>
    </row>
    <row r="422" spans="1:2" ht="12.75">
      <c r="A422" s="62">
        <v>460</v>
      </c>
      <c r="B422" s="62">
        <v>500</v>
      </c>
    </row>
    <row r="423" spans="1:2" ht="12.75">
      <c r="A423" s="62">
        <v>600</v>
      </c>
      <c r="B423" s="62">
        <v>660</v>
      </c>
    </row>
    <row r="424" spans="1:2" ht="12.75">
      <c r="A424" s="62">
        <v>380</v>
      </c>
      <c r="B424" s="62">
        <v>590</v>
      </c>
    </row>
    <row r="425" spans="1:2" ht="12.75">
      <c r="A425" s="62">
        <v>660</v>
      </c>
      <c r="B425" s="62">
        <v>540</v>
      </c>
    </row>
    <row r="426" spans="1:2" ht="12.75">
      <c r="A426" s="62">
        <v>670</v>
      </c>
      <c r="B426" s="62">
        <v>680</v>
      </c>
    </row>
    <row r="427" spans="1:2" ht="12.75">
      <c r="A427" s="62">
        <v>580</v>
      </c>
      <c r="B427" s="62">
        <v>650</v>
      </c>
    </row>
    <row r="428" spans="1:2" ht="12.75">
      <c r="A428" s="62">
        <v>560</v>
      </c>
      <c r="B428" s="62">
        <v>560</v>
      </c>
    </row>
    <row r="429" spans="1:2" ht="12.75">
      <c r="A429" s="62">
        <v>580</v>
      </c>
      <c r="B429" s="62">
        <v>730</v>
      </c>
    </row>
    <row r="430" spans="1:2" ht="12.75">
      <c r="A430" s="62">
        <v>440</v>
      </c>
      <c r="B430" s="62">
        <v>600</v>
      </c>
    </row>
    <row r="431" spans="1:2" ht="12.75">
      <c r="A431" s="62">
        <v>450</v>
      </c>
      <c r="B431" s="62">
        <v>530</v>
      </c>
    </row>
    <row r="432" spans="1:2" ht="12.75">
      <c r="A432" s="62">
        <v>430</v>
      </c>
      <c r="B432" s="62">
        <v>380</v>
      </c>
    </row>
    <row r="433" spans="1:2" ht="12.75">
      <c r="A433" s="62">
        <v>580</v>
      </c>
      <c r="B433" s="62">
        <v>560</v>
      </c>
    </row>
    <row r="434" spans="1:2" ht="12.75">
      <c r="A434" s="62">
        <v>660</v>
      </c>
      <c r="B434" s="62">
        <v>600</v>
      </c>
    </row>
    <row r="435" spans="1:2" ht="12.75">
      <c r="A435" s="62">
        <v>490</v>
      </c>
      <c r="B435" s="62">
        <v>500</v>
      </c>
    </row>
    <row r="436" spans="1:2" ht="12.75">
      <c r="A436" s="62">
        <v>480</v>
      </c>
      <c r="B436" s="62">
        <v>470</v>
      </c>
    </row>
    <row r="437" spans="1:2" ht="12.75">
      <c r="A437" s="62">
        <v>470</v>
      </c>
      <c r="B437" s="62">
        <v>500</v>
      </c>
    </row>
    <row r="438" spans="1:2" ht="12.75">
      <c r="A438" s="62">
        <v>580</v>
      </c>
      <c r="B438" s="62">
        <v>570</v>
      </c>
    </row>
    <row r="439" spans="1:2" ht="12.75">
      <c r="A439" s="62">
        <v>490</v>
      </c>
      <c r="B439" s="62">
        <v>480</v>
      </c>
    </row>
    <row r="440" spans="1:2" ht="12.75">
      <c r="A440" s="62">
        <v>380</v>
      </c>
      <c r="B440" s="62">
        <v>520</v>
      </c>
    </row>
    <row r="441" spans="1:2" ht="12.75">
      <c r="A441" s="62">
        <v>640</v>
      </c>
      <c r="B441" s="62">
        <v>730</v>
      </c>
    </row>
    <row r="442" spans="1:2" ht="12.75">
      <c r="A442" s="62">
        <v>510</v>
      </c>
      <c r="B442" s="62">
        <v>520</v>
      </c>
    </row>
    <row r="443" spans="1:2" ht="12.75">
      <c r="A443" s="62">
        <v>430</v>
      </c>
      <c r="B443" s="62">
        <v>480</v>
      </c>
    </row>
    <row r="444" spans="1:2" ht="12.75">
      <c r="A444" s="62">
        <v>590</v>
      </c>
      <c r="B444" s="62">
        <v>620</v>
      </c>
    </row>
    <row r="445" spans="1:2" ht="12.75">
      <c r="A445" s="62">
        <v>490</v>
      </c>
      <c r="B445" s="62">
        <v>660</v>
      </c>
    </row>
    <row r="446" spans="1:2" ht="12.75">
      <c r="A446" s="62">
        <v>430</v>
      </c>
      <c r="B446" s="62">
        <v>550</v>
      </c>
    </row>
    <row r="447" spans="1:2" ht="12.75">
      <c r="A447" s="62">
        <v>450</v>
      </c>
      <c r="B447" s="62">
        <v>590</v>
      </c>
    </row>
    <row r="448" spans="1:2" ht="12.75">
      <c r="A448" s="62">
        <v>660</v>
      </c>
      <c r="B448" s="62">
        <v>720</v>
      </c>
    </row>
    <row r="449" spans="1:2" ht="12.75">
      <c r="A449" s="62">
        <v>480</v>
      </c>
      <c r="B449" s="62">
        <v>660</v>
      </c>
    </row>
    <row r="450" spans="1:2" ht="12.75">
      <c r="A450" s="62">
        <v>650</v>
      </c>
      <c r="B450" s="62">
        <v>540</v>
      </c>
    </row>
    <row r="451" spans="1:2" ht="12.75">
      <c r="A451" s="62">
        <v>540</v>
      </c>
      <c r="B451" s="62">
        <v>690</v>
      </c>
    </row>
    <row r="452" spans="1:2" ht="12.75">
      <c r="A452" s="62">
        <v>600</v>
      </c>
      <c r="B452" s="62">
        <v>690</v>
      </c>
    </row>
    <row r="453" spans="1:2" ht="12.75">
      <c r="A453" s="62">
        <v>460</v>
      </c>
      <c r="B453" s="62">
        <v>570</v>
      </c>
    </row>
    <row r="454" spans="1:2" ht="12.75">
      <c r="A454" s="62">
        <v>570</v>
      </c>
      <c r="B454" s="62">
        <v>690</v>
      </c>
    </row>
    <row r="455" spans="1:2" ht="12.75">
      <c r="A455" s="62">
        <v>530</v>
      </c>
      <c r="B455" s="62">
        <v>660</v>
      </c>
    </row>
    <row r="456" spans="1:2" ht="12.75">
      <c r="A456" s="62">
        <v>380</v>
      </c>
      <c r="B456" s="62">
        <v>560</v>
      </c>
    </row>
    <row r="457" spans="1:2" ht="12.75">
      <c r="A457" s="62">
        <v>420</v>
      </c>
      <c r="B457" s="62">
        <v>560</v>
      </c>
    </row>
    <row r="458" spans="1:2" ht="12.75">
      <c r="A458" s="62">
        <v>520</v>
      </c>
      <c r="B458" s="62">
        <v>610</v>
      </c>
    </row>
    <row r="459" spans="1:2" ht="12.75">
      <c r="A459" s="62">
        <v>500</v>
      </c>
      <c r="B459" s="62">
        <v>610</v>
      </c>
    </row>
    <row r="460" spans="1:2" ht="12.75">
      <c r="A460" s="62">
        <v>470</v>
      </c>
      <c r="B460" s="62">
        <v>680</v>
      </c>
    </row>
    <row r="461" spans="1:2" ht="12.75">
      <c r="A461" s="62">
        <v>700</v>
      </c>
      <c r="B461" s="62">
        <v>660</v>
      </c>
    </row>
    <row r="462" spans="1:2" ht="12.75">
      <c r="A462" s="62">
        <v>540</v>
      </c>
      <c r="B462" s="62">
        <v>600</v>
      </c>
    </row>
    <row r="463" spans="1:2" ht="12.75">
      <c r="A463" s="62">
        <v>500</v>
      </c>
      <c r="B463" s="62">
        <v>610</v>
      </c>
    </row>
    <row r="464" spans="1:2" ht="12.75">
      <c r="A464" s="62">
        <v>510</v>
      </c>
      <c r="B464" s="62">
        <v>640</v>
      </c>
    </row>
    <row r="465" spans="1:2" ht="12.75">
      <c r="A465" s="62">
        <v>630</v>
      </c>
      <c r="B465" s="62">
        <v>750</v>
      </c>
    </row>
    <row r="466" spans="1:2" ht="12.75">
      <c r="A466" s="62">
        <v>440</v>
      </c>
      <c r="B466" s="62">
        <v>600</v>
      </c>
    </row>
    <row r="467" spans="1:2" ht="12.75">
      <c r="A467" s="62">
        <v>490</v>
      </c>
      <c r="B467" s="62">
        <v>610</v>
      </c>
    </row>
    <row r="468" spans="1:2" ht="12.75">
      <c r="A468" s="62">
        <v>510</v>
      </c>
      <c r="B468" s="62">
        <v>510</v>
      </c>
    </row>
    <row r="469" spans="1:2" ht="12.75">
      <c r="A469" s="62">
        <v>590</v>
      </c>
      <c r="B469" s="62">
        <v>620</v>
      </c>
    </row>
    <row r="470" spans="1:2" ht="12.75">
      <c r="A470" s="62">
        <v>620</v>
      </c>
      <c r="B470" s="62">
        <v>700</v>
      </c>
    </row>
    <row r="471" spans="1:2" ht="12.75">
      <c r="A471" s="62">
        <v>500</v>
      </c>
      <c r="B471" s="62">
        <v>560</v>
      </c>
    </row>
    <row r="472" spans="1:2" ht="12.75">
      <c r="A472" s="62">
        <v>730</v>
      </c>
      <c r="B472" s="62">
        <v>610</v>
      </c>
    </row>
    <row r="473" spans="1:2" ht="12.75">
      <c r="A473" s="62">
        <v>560</v>
      </c>
      <c r="B473" s="62">
        <v>580</v>
      </c>
    </row>
    <row r="474" spans="1:2" ht="12.75">
      <c r="A474" s="62">
        <v>580</v>
      </c>
      <c r="B474" s="62">
        <v>570</v>
      </c>
    </row>
    <row r="475" spans="1:2" ht="12.75">
      <c r="A475" s="62">
        <v>420</v>
      </c>
      <c r="B475" s="62">
        <v>500</v>
      </c>
    </row>
    <row r="476" spans="1:2" ht="12.75">
      <c r="A476" s="62">
        <v>340</v>
      </c>
      <c r="B476" s="62">
        <v>500</v>
      </c>
    </row>
    <row r="477" spans="1:2" ht="12.75">
      <c r="A477" s="62">
        <v>350</v>
      </c>
      <c r="B477" s="62">
        <v>590</v>
      </c>
    </row>
    <row r="478" spans="1:2" ht="12.75">
      <c r="A478" s="62">
        <v>370</v>
      </c>
      <c r="B478" s="62">
        <v>460</v>
      </c>
    </row>
    <row r="479" spans="1:2" ht="12.75">
      <c r="A479" s="62">
        <v>620</v>
      </c>
      <c r="B479" s="62">
        <v>700</v>
      </c>
    </row>
    <row r="480" spans="1:2" ht="12.75">
      <c r="A480" s="62">
        <v>460</v>
      </c>
      <c r="B480" s="62">
        <v>530</v>
      </c>
    </row>
    <row r="481" spans="1:2" ht="12.75">
      <c r="A481" s="62">
        <v>720</v>
      </c>
      <c r="B481" s="62">
        <v>630</v>
      </c>
    </row>
    <row r="482" spans="1:2" ht="12.75">
      <c r="A482" s="62">
        <v>400</v>
      </c>
      <c r="B482" s="62">
        <v>580</v>
      </c>
    </row>
    <row r="483" spans="1:2" ht="12.75">
      <c r="A483" s="62">
        <v>440</v>
      </c>
      <c r="B483" s="62">
        <v>560</v>
      </c>
    </row>
    <row r="484" spans="1:2" ht="12.75">
      <c r="A484" s="62">
        <v>530</v>
      </c>
      <c r="B484" s="62">
        <v>760</v>
      </c>
    </row>
    <row r="485" spans="1:2" ht="12.75">
      <c r="A485" s="62">
        <v>510</v>
      </c>
      <c r="B485" s="62">
        <v>540</v>
      </c>
    </row>
    <row r="486" spans="1:2" ht="12.75">
      <c r="A486" s="62">
        <v>380</v>
      </c>
      <c r="B486" s="62">
        <v>560</v>
      </c>
    </row>
    <row r="487" spans="1:2" ht="12.75">
      <c r="A487" s="62">
        <v>440</v>
      </c>
      <c r="B487" s="62">
        <v>540</v>
      </c>
    </row>
    <row r="488" spans="1:2" ht="12.75">
      <c r="A488" s="62">
        <v>590</v>
      </c>
      <c r="B488" s="62">
        <v>630</v>
      </c>
    </row>
    <row r="489" spans="1:2" ht="12.75">
      <c r="A489" s="62">
        <v>480</v>
      </c>
      <c r="B489" s="62">
        <v>670</v>
      </c>
    </row>
    <row r="490" spans="1:2" ht="12.75">
      <c r="A490" s="62">
        <v>400</v>
      </c>
      <c r="B490" s="62">
        <v>620</v>
      </c>
    </row>
    <row r="491" spans="1:2" ht="12.75">
      <c r="A491" s="62">
        <v>400</v>
      </c>
      <c r="B491" s="62">
        <v>500</v>
      </c>
    </row>
    <row r="492" spans="1:2" ht="12.75">
      <c r="A492" s="62">
        <v>470</v>
      </c>
      <c r="B492" s="62">
        <v>570</v>
      </c>
    </row>
    <row r="493" spans="1:2" ht="12.75">
      <c r="A493" s="62">
        <v>510</v>
      </c>
      <c r="B493" s="62">
        <v>640</v>
      </c>
    </row>
    <row r="494" spans="1:2" ht="12.75">
      <c r="A494" s="62">
        <v>440</v>
      </c>
      <c r="B494" s="62">
        <v>510</v>
      </c>
    </row>
    <row r="495" spans="1:2" ht="12.75">
      <c r="A495" s="62">
        <v>440</v>
      </c>
      <c r="B495" s="62">
        <v>560</v>
      </c>
    </row>
    <row r="496" spans="1:2" ht="12.75">
      <c r="A496" s="62">
        <v>400</v>
      </c>
      <c r="B496" s="62">
        <v>470</v>
      </c>
    </row>
    <row r="497" spans="1:2" ht="12.75">
      <c r="A497" s="62">
        <v>590</v>
      </c>
      <c r="B497" s="62">
        <v>680</v>
      </c>
    </row>
    <row r="498" spans="1:2" ht="12.75">
      <c r="A498" s="62">
        <v>520</v>
      </c>
      <c r="B498" s="62">
        <v>680</v>
      </c>
    </row>
    <row r="499" spans="1:2" ht="12.75">
      <c r="A499" s="62">
        <v>480</v>
      </c>
      <c r="B499" s="62">
        <v>540</v>
      </c>
    </row>
    <row r="500" spans="1:2" ht="12.75">
      <c r="A500" s="62">
        <v>330</v>
      </c>
      <c r="B500" s="62">
        <v>560</v>
      </c>
    </row>
    <row r="501" spans="1:2" ht="12.75">
      <c r="A501" s="62">
        <v>540</v>
      </c>
      <c r="B501" s="62">
        <v>530</v>
      </c>
    </row>
    <row r="502" spans="1:2" ht="12.75">
      <c r="A502" s="62">
        <v>480</v>
      </c>
      <c r="B502" s="62">
        <v>430</v>
      </c>
    </row>
    <row r="503" spans="1:2" ht="12.75">
      <c r="A503" s="62">
        <v>640</v>
      </c>
      <c r="B503" s="62">
        <v>650</v>
      </c>
    </row>
    <row r="504" spans="1:2" ht="12.75">
      <c r="A504" s="62">
        <v>510</v>
      </c>
      <c r="B504" s="62">
        <v>660</v>
      </c>
    </row>
    <row r="505" spans="1:2" ht="12.75">
      <c r="A505" s="62">
        <v>650</v>
      </c>
      <c r="B505" s="62">
        <v>630</v>
      </c>
    </row>
    <row r="506" spans="1:2" ht="12.75">
      <c r="A506" s="62">
        <v>550</v>
      </c>
      <c r="B506" s="62">
        <v>590</v>
      </c>
    </row>
    <row r="507" spans="1:2" ht="12.75">
      <c r="A507" s="62">
        <v>350</v>
      </c>
      <c r="B507" s="62">
        <v>700</v>
      </c>
    </row>
    <row r="508" spans="1:2" ht="12.75">
      <c r="A508" s="62">
        <v>400</v>
      </c>
      <c r="B508" s="62">
        <v>470</v>
      </c>
    </row>
    <row r="509" spans="1:2" ht="12.75">
      <c r="A509" s="62">
        <v>350</v>
      </c>
      <c r="B509" s="62">
        <v>530</v>
      </c>
    </row>
    <row r="510" spans="1:2" ht="12.75">
      <c r="A510" s="62">
        <v>390</v>
      </c>
      <c r="B510" s="62">
        <v>590</v>
      </c>
    </row>
    <row r="511" spans="1:2" ht="12.75">
      <c r="A511" s="62">
        <v>520</v>
      </c>
      <c r="B511" s="62">
        <v>600</v>
      </c>
    </row>
    <row r="512" spans="1:2" ht="12.75">
      <c r="A512" s="62">
        <v>500</v>
      </c>
      <c r="B512" s="62">
        <v>570</v>
      </c>
    </row>
    <row r="513" spans="1:2" ht="12.75">
      <c r="A513" s="62">
        <v>410</v>
      </c>
      <c r="B513" s="62">
        <v>680</v>
      </c>
    </row>
    <row r="514" spans="1:2" ht="12.75">
      <c r="A514" s="62">
        <v>410</v>
      </c>
      <c r="B514" s="62">
        <v>440</v>
      </c>
    </row>
    <row r="515" spans="1:2" ht="12.75">
      <c r="A515" s="62">
        <v>490</v>
      </c>
      <c r="B515" s="62">
        <v>610</v>
      </c>
    </row>
    <row r="516" spans="1:2" ht="12.75">
      <c r="A516" s="62">
        <v>430</v>
      </c>
      <c r="B516" s="62">
        <v>580</v>
      </c>
    </row>
    <row r="517" spans="1:2" ht="12.75">
      <c r="A517" s="62">
        <v>450</v>
      </c>
      <c r="B517" s="62">
        <v>620</v>
      </c>
    </row>
    <row r="518" spans="1:2" ht="12.75">
      <c r="A518" s="62">
        <v>430</v>
      </c>
      <c r="B518" s="62">
        <v>490</v>
      </c>
    </row>
    <row r="519" spans="1:2" ht="12.75">
      <c r="A519" s="62">
        <v>590</v>
      </c>
      <c r="B519" s="62">
        <v>670</v>
      </c>
    </row>
    <row r="520" spans="1:2" ht="12.75">
      <c r="A520" s="62">
        <v>430</v>
      </c>
      <c r="B520" s="62">
        <v>530</v>
      </c>
    </row>
    <row r="521" spans="1:2" ht="12.75">
      <c r="A521" s="62">
        <v>560</v>
      </c>
      <c r="B521" s="62">
        <v>640</v>
      </c>
    </row>
    <row r="522" spans="1:2" ht="12.75">
      <c r="A522" s="62">
        <v>550</v>
      </c>
      <c r="B522" s="62">
        <v>450</v>
      </c>
    </row>
    <row r="523" spans="1:2" ht="12.75">
      <c r="A523" s="62">
        <v>400</v>
      </c>
      <c r="B523" s="62">
        <v>550</v>
      </c>
    </row>
    <row r="524" spans="1:2" ht="12.75">
      <c r="A524" s="62">
        <v>660</v>
      </c>
      <c r="B524" s="62">
        <v>730</v>
      </c>
    </row>
    <row r="525" spans="1:2" ht="12.75">
      <c r="A525" s="62">
        <v>520</v>
      </c>
      <c r="B525" s="62">
        <v>560</v>
      </c>
    </row>
    <row r="526" spans="1:2" ht="12.75">
      <c r="A526" s="62">
        <v>530</v>
      </c>
      <c r="B526" s="62">
        <v>610</v>
      </c>
    </row>
    <row r="527" spans="1:2" ht="12.75">
      <c r="A527" s="62">
        <v>680</v>
      </c>
      <c r="B527" s="62">
        <v>710</v>
      </c>
    </row>
    <row r="528" spans="1:2" ht="12.75">
      <c r="A528" s="62">
        <v>350</v>
      </c>
      <c r="B528" s="62">
        <v>480</v>
      </c>
    </row>
    <row r="529" spans="1:2" ht="12.75">
      <c r="A529" s="62">
        <v>560</v>
      </c>
      <c r="B529" s="62">
        <v>670</v>
      </c>
    </row>
  </sheetData>
  <printOptions/>
  <pageMargins left="0.75" right="0.75" top="1" bottom="1" header="0.5" footer="0.5"/>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5"/>
  <dimension ref="A1:C82"/>
  <sheetViews>
    <sheetView showGridLines="0" workbookViewId="0" topLeftCell="A1">
      <selection activeCell="A17" sqref="A17"/>
    </sheetView>
  </sheetViews>
  <sheetFormatPr defaultColWidth="9.140625" defaultRowHeight="12.75"/>
  <cols>
    <col min="1" max="2" width="11.421875" style="0" customWidth="1"/>
    <col min="3" max="3" width="12.8515625" style="0" customWidth="1"/>
    <col min="4" max="16384" width="11.421875" style="0" customWidth="1"/>
  </cols>
  <sheetData>
    <row r="1" spans="1:3" ht="12.75">
      <c r="A1" s="174" t="s">
        <v>41</v>
      </c>
      <c r="B1" s="175"/>
      <c r="C1" s="176"/>
    </row>
    <row r="2" spans="1:3" ht="12.75">
      <c r="A2" s="177" t="s">
        <v>177</v>
      </c>
      <c r="B2" s="178"/>
      <c r="C2" s="179"/>
    </row>
    <row r="3" spans="1:3" ht="12.75">
      <c r="A3" s="66" t="s">
        <v>32</v>
      </c>
      <c r="B3" s="63" t="s">
        <v>33</v>
      </c>
      <c r="C3" s="67" t="s">
        <v>34</v>
      </c>
    </row>
    <row r="4" spans="1:3" ht="12.75">
      <c r="A4" s="66">
        <v>1</v>
      </c>
      <c r="B4" s="63">
        <v>6</v>
      </c>
      <c r="C4" s="67">
        <v>6</v>
      </c>
    </row>
    <row r="5" spans="1:3" ht="12.75">
      <c r="A5" s="66">
        <v>2</v>
      </c>
      <c r="B5" s="63">
        <v>10</v>
      </c>
      <c r="C5" s="67">
        <v>10</v>
      </c>
    </row>
    <row r="6" spans="1:3" ht="12.75">
      <c r="A6" s="66">
        <v>3</v>
      </c>
      <c r="B6" s="63">
        <v>12</v>
      </c>
      <c r="C6" s="67">
        <v>12</v>
      </c>
    </row>
    <row r="7" spans="1:3" ht="12.75">
      <c r="A7" s="66">
        <v>4</v>
      </c>
      <c r="B7" s="63">
        <v>3</v>
      </c>
      <c r="C7" s="67">
        <v>3</v>
      </c>
    </row>
    <row r="8" spans="1:3" ht="12.75">
      <c r="A8" s="66">
        <v>5</v>
      </c>
      <c r="B8" s="63">
        <v>8</v>
      </c>
      <c r="C8" s="67">
        <v>8</v>
      </c>
    </row>
    <row r="9" spans="1:3" ht="12.75">
      <c r="A9" s="66">
        <v>6</v>
      </c>
      <c r="B9" s="63">
        <v>9</v>
      </c>
      <c r="C9" s="67">
        <v>9</v>
      </c>
    </row>
    <row r="10" spans="1:3" ht="12.75">
      <c r="A10" s="66">
        <v>7</v>
      </c>
      <c r="B10" s="63">
        <v>5</v>
      </c>
      <c r="C10" s="67">
        <v>5</v>
      </c>
    </row>
    <row r="11" spans="1:3" ht="12.75">
      <c r="A11" s="66">
        <v>8</v>
      </c>
      <c r="B11" s="63">
        <v>4</v>
      </c>
      <c r="C11" s="67">
        <v>4</v>
      </c>
    </row>
    <row r="12" spans="1:3" ht="12.75">
      <c r="A12" s="66">
        <v>9</v>
      </c>
      <c r="B12" s="63">
        <v>16</v>
      </c>
      <c r="C12" s="67">
        <v>16</v>
      </c>
    </row>
    <row r="13" spans="1:3" ht="13.5" thickBot="1">
      <c r="A13" s="68">
        <v>10</v>
      </c>
      <c r="B13" s="69">
        <v>11</v>
      </c>
      <c r="C13" s="70">
        <v>11</v>
      </c>
    </row>
    <row r="14" ht="13.5" thickBot="1"/>
    <row r="15" spans="1:3" ht="16.5" thickBot="1">
      <c r="A15" s="169" t="s">
        <v>35</v>
      </c>
      <c r="B15" s="170"/>
      <c r="C15" s="71">
        <f>CORREL(B4:B13,C4:C13)</f>
        <v>0.9999999999999999</v>
      </c>
    </row>
    <row r="19" ht="30">
      <c r="A19" s="22" t="s">
        <v>178</v>
      </c>
    </row>
    <row r="30" ht="13.5" thickBot="1"/>
    <row r="31" spans="1:3" ht="12.75">
      <c r="A31" s="180" t="s">
        <v>179</v>
      </c>
      <c r="B31" s="181"/>
      <c r="C31" s="182"/>
    </row>
    <row r="32" spans="1:3" ht="25.5">
      <c r="A32" s="73" t="s">
        <v>32</v>
      </c>
      <c r="B32" s="72" t="s">
        <v>36</v>
      </c>
      <c r="C32" s="74" t="s">
        <v>37</v>
      </c>
    </row>
    <row r="33" spans="1:3" ht="12.75">
      <c r="A33" s="66">
        <v>1</v>
      </c>
      <c r="B33" s="63">
        <v>8</v>
      </c>
      <c r="C33" s="67">
        <f aca="true" t="shared" si="0" ref="C33:C42">24-B33</f>
        <v>16</v>
      </c>
    </row>
    <row r="34" spans="1:3" ht="12.75">
      <c r="A34" s="66">
        <v>2</v>
      </c>
      <c r="B34" s="63">
        <v>6</v>
      </c>
      <c r="C34" s="67">
        <f t="shared" si="0"/>
        <v>18</v>
      </c>
    </row>
    <row r="35" spans="1:3" ht="12.75">
      <c r="A35" s="66">
        <v>3</v>
      </c>
      <c r="B35" s="63">
        <v>7.25</v>
      </c>
      <c r="C35" s="67">
        <f t="shared" si="0"/>
        <v>16.75</v>
      </c>
    </row>
    <row r="36" spans="1:3" ht="12.75">
      <c r="A36" s="66">
        <v>4</v>
      </c>
      <c r="B36" s="63">
        <v>8.5</v>
      </c>
      <c r="C36" s="67">
        <f t="shared" si="0"/>
        <v>15.5</v>
      </c>
    </row>
    <row r="37" spans="1:3" ht="12.75">
      <c r="A37" s="66">
        <v>5</v>
      </c>
      <c r="B37" s="63">
        <v>5</v>
      </c>
      <c r="C37" s="67">
        <f t="shared" si="0"/>
        <v>19</v>
      </c>
    </row>
    <row r="38" spans="1:3" ht="12.75">
      <c r="A38" s="66">
        <v>6</v>
      </c>
      <c r="B38" s="63">
        <v>7.5</v>
      </c>
      <c r="C38" s="67">
        <f t="shared" si="0"/>
        <v>16.5</v>
      </c>
    </row>
    <row r="39" spans="1:3" ht="12.75">
      <c r="A39" s="66">
        <v>7</v>
      </c>
      <c r="B39" s="63">
        <v>6.75</v>
      </c>
      <c r="C39" s="67">
        <f t="shared" si="0"/>
        <v>17.25</v>
      </c>
    </row>
    <row r="40" spans="1:3" ht="12.75">
      <c r="A40" s="66">
        <v>8</v>
      </c>
      <c r="B40" s="63">
        <v>7.75</v>
      </c>
      <c r="C40" s="67">
        <f t="shared" si="0"/>
        <v>16.25</v>
      </c>
    </row>
    <row r="41" spans="1:3" ht="12.75">
      <c r="A41" s="66">
        <v>9</v>
      </c>
      <c r="B41" s="63">
        <v>7.1</v>
      </c>
      <c r="C41" s="67">
        <f t="shared" si="0"/>
        <v>16.9</v>
      </c>
    </row>
    <row r="42" spans="1:3" ht="13.5" thickBot="1">
      <c r="A42" s="68">
        <v>10</v>
      </c>
      <c r="B42" s="69">
        <v>6.5</v>
      </c>
      <c r="C42" s="70">
        <f t="shared" si="0"/>
        <v>17.5</v>
      </c>
    </row>
    <row r="43" ht="13.5" thickBot="1"/>
    <row r="44" spans="1:3" ht="16.5" thickBot="1">
      <c r="A44" s="169" t="s">
        <v>35</v>
      </c>
      <c r="B44" s="170"/>
      <c r="C44" s="75">
        <f>CORREL(B33:B42,C33:C42)</f>
        <v>-1</v>
      </c>
    </row>
    <row r="53" ht="30">
      <c r="A53" s="22" t="s">
        <v>178</v>
      </c>
    </row>
    <row r="59" ht="13.5" thickBot="1"/>
    <row r="60" spans="1:3" ht="12.75">
      <c r="A60" s="171" t="s">
        <v>40</v>
      </c>
      <c r="B60" s="172"/>
      <c r="C60" s="173"/>
    </row>
    <row r="61" spans="1:3" ht="12.75">
      <c r="A61" s="66" t="s">
        <v>32</v>
      </c>
      <c r="B61" s="63" t="s">
        <v>38</v>
      </c>
      <c r="C61" s="67" t="s">
        <v>39</v>
      </c>
    </row>
    <row r="62" spans="1:3" ht="12.75">
      <c r="A62" s="66">
        <v>1</v>
      </c>
      <c r="B62" s="63">
        <v>1100</v>
      </c>
      <c r="C62" s="67">
        <v>70</v>
      </c>
    </row>
    <row r="63" spans="1:3" ht="12.75">
      <c r="A63" s="66">
        <v>2</v>
      </c>
      <c r="B63" s="63">
        <v>1070</v>
      </c>
      <c r="C63" s="67">
        <v>71</v>
      </c>
    </row>
    <row r="64" spans="1:3" ht="12.75">
      <c r="A64" s="66">
        <v>3</v>
      </c>
      <c r="B64" s="63">
        <v>860</v>
      </c>
      <c r="C64" s="67">
        <v>67</v>
      </c>
    </row>
    <row r="65" spans="1:3" ht="12.75">
      <c r="A65" s="66">
        <v>4</v>
      </c>
      <c r="B65" s="63">
        <v>1370</v>
      </c>
      <c r="C65" s="67">
        <v>75</v>
      </c>
    </row>
    <row r="66" spans="1:3" ht="12.75">
      <c r="A66" s="66">
        <v>5</v>
      </c>
      <c r="B66" s="63">
        <v>1030</v>
      </c>
      <c r="C66" s="67">
        <v>73</v>
      </c>
    </row>
    <row r="67" spans="1:3" ht="12.75">
      <c r="A67" s="66">
        <v>6</v>
      </c>
      <c r="B67" s="63">
        <v>1230</v>
      </c>
      <c r="C67" s="67">
        <v>71</v>
      </c>
    </row>
    <row r="68" spans="1:3" ht="12.75">
      <c r="A68" s="66">
        <v>7</v>
      </c>
      <c r="B68" s="63">
        <v>1070</v>
      </c>
      <c r="C68" s="67">
        <v>73</v>
      </c>
    </row>
    <row r="69" spans="1:3" ht="12.75">
      <c r="A69" s="66">
        <v>8</v>
      </c>
      <c r="B69" s="63">
        <v>1420</v>
      </c>
      <c r="C69" s="67">
        <v>77</v>
      </c>
    </row>
    <row r="70" spans="1:3" ht="12.75">
      <c r="A70" s="66">
        <v>9</v>
      </c>
      <c r="B70" s="63">
        <v>980</v>
      </c>
      <c r="C70" s="67">
        <v>79</v>
      </c>
    </row>
    <row r="71" spans="1:3" ht="13.5" thickBot="1">
      <c r="A71" s="68">
        <v>10</v>
      </c>
      <c r="B71" s="69">
        <v>1500</v>
      </c>
      <c r="C71" s="70">
        <v>66</v>
      </c>
    </row>
    <row r="72" ht="13.5" thickBot="1"/>
    <row r="73" spans="1:3" ht="16.5" thickBot="1">
      <c r="A73" s="169" t="s">
        <v>35</v>
      </c>
      <c r="B73" s="170"/>
      <c r="C73" s="77">
        <f>CORREL(B62:B71,C62:C71)</f>
        <v>0.0057134456711437735</v>
      </c>
    </row>
    <row r="80" ht="30">
      <c r="A80" s="22" t="s">
        <v>180</v>
      </c>
    </row>
    <row r="82" ht="30.75">
      <c r="A82" s="22" t="s">
        <v>363</v>
      </c>
    </row>
  </sheetData>
  <mergeCells count="7">
    <mergeCell ref="A44:B44"/>
    <mergeCell ref="A60:C60"/>
    <mergeCell ref="A73:B73"/>
    <mergeCell ref="A1:C1"/>
    <mergeCell ref="A2:C2"/>
    <mergeCell ref="A15:B15"/>
    <mergeCell ref="A31:C31"/>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AD64"/>
  <sheetViews>
    <sheetView showGridLines="0" workbookViewId="0" topLeftCell="A1">
      <selection activeCell="A1" sqref="A1"/>
    </sheetView>
  </sheetViews>
  <sheetFormatPr defaultColWidth="9.140625" defaultRowHeight="12.75"/>
  <cols>
    <col min="1" max="1" width="11.7109375" style="19" customWidth="1"/>
    <col min="2" max="3" width="10.28125" style="19" customWidth="1"/>
    <col min="4" max="5" width="10.140625" style="19" customWidth="1"/>
    <col min="6" max="16384" width="9.140625" style="19" customWidth="1"/>
  </cols>
  <sheetData>
    <row r="1" spans="1:19" ht="16.5" thickBot="1">
      <c r="A1" s="134" t="s">
        <v>121</v>
      </c>
      <c r="F1" s="143">
        <v>2</v>
      </c>
      <c r="S1" s="19">
        <v>1</v>
      </c>
    </row>
    <row r="2" spans="1:2" ht="12.75">
      <c r="A2" s="183" t="s">
        <v>269</v>
      </c>
      <c r="B2" s="184"/>
    </row>
    <row r="3" spans="1:2" ht="12.75">
      <c r="A3" s="156" t="s">
        <v>259</v>
      </c>
      <c r="B3" s="136">
        <v>0</v>
      </c>
    </row>
    <row r="4" spans="1:2" ht="12.75">
      <c r="A4" s="135" t="s">
        <v>361</v>
      </c>
      <c r="B4" s="136">
        <v>20</v>
      </c>
    </row>
    <row r="5" spans="1:2" ht="13.5" thickBot="1">
      <c r="A5" s="137" t="s">
        <v>362</v>
      </c>
      <c r="B5" s="138">
        <v>20</v>
      </c>
    </row>
    <row r="6" ht="12.75"/>
    <row r="7" ht="13.5" thickBot="1"/>
    <row r="8" spans="1:3" ht="12.75">
      <c r="A8" s="185" t="s">
        <v>206</v>
      </c>
      <c r="B8" s="186"/>
      <c r="C8" s="187"/>
    </row>
    <row r="9" spans="1:3" ht="12.75">
      <c r="A9" s="139"/>
      <c r="B9" s="157" t="s">
        <v>207</v>
      </c>
      <c r="C9" s="158" t="s">
        <v>208</v>
      </c>
    </row>
    <row r="10" spans="1:3" ht="12.75">
      <c r="A10" s="139" t="s">
        <v>245</v>
      </c>
      <c r="B10" s="140">
        <f>AVERAGE(A15:A64)</f>
        <v>24.5</v>
      </c>
      <c r="C10" s="141">
        <f>AVERAGE(B15:B64)</f>
        <v>19.999999999999996</v>
      </c>
    </row>
    <row r="11" spans="1:3" ht="12.75">
      <c r="A11" s="139" t="s">
        <v>246</v>
      </c>
      <c r="B11" s="142">
        <f>STDEVP(A15:A64)</f>
        <v>14.430869689661812</v>
      </c>
      <c r="C11" s="141">
        <f>STDEVP(B15:B64)</f>
        <v>19.999999999999993</v>
      </c>
    </row>
    <row r="12" spans="1:12" ht="13.5" thickBot="1">
      <c r="A12" s="159" t="s">
        <v>259</v>
      </c>
      <c r="B12" s="188">
        <f>CORREL(A15:A64,B15:B64)</f>
        <v>-4.332917009962564E-17</v>
      </c>
      <c r="C12" s="189"/>
      <c r="D12" s="144"/>
      <c r="L12" s="143">
        <v>1</v>
      </c>
    </row>
    <row r="13" ht="12.75">
      <c r="D13" s="144"/>
    </row>
    <row r="14" spans="1:30" ht="12.75">
      <c r="A14" s="157" t="s">
        <v>207</v>
      </c>
      <c r="B14" s="157" t="s">
        <v>208</v>
      </c>
      <c r="AC14" s="19" t="s">
        <v>79</v>
      </c>
      <c r="AD14" s="19" t="s">
        <v>78</v>
      </c>
    </row>
    <row r="15" spans="1:30" ht="12.75">
      <c r="A15" s="146">
        <v>0</v>
      </c>
      <c r="B15" s="155">
        <v>39.41074612937399</v>
      </c>
      <c r="AC15" s="19">
        <f aca="true" t="shared" si="0" ref="AC15:AC46">B$10</f>
        <v>24.5</v>
      </c>
      <c r="AD15" s="19">
        <f aca="true" t="shared" si="1" ref="AD15:AD46">C$10</f>
        <v>19.999999999999996</v>
      </c>
    </row>
    <row r="16" spans="1:30" ht="12.75">
      <c r="A16" s="146">
        <v>1</v>
      </c>
      <c r="B16" s="155">
        <v>23.82817386102117</v>
      </c>
      <c r="D16" s="166" t="s">
        <v>209</v>
      </c>
      <c r="E16" s="167">
        <v>0.5</v>
      </c>
      <c r="AC16" s="19">
        <f t="shared" si="0"/>
        <v>24.5</v>
      </c>
      <c r="AD16" s="19">
        <f t="shared" si="1"/>
        <v>19.999999999999996</v>
      </c>
    </row>
    <row r="17" spans="1:30" ht="12.75">
      <c r="A17" s="146">
        <v>2</v>
      </c>
      <c r="B17" s="155">
        <v>8.14107831515845</v>
      </c>
      <c r="D17" s="166" t="s">
        <v>210</v>
      </c>
      <c r="E17" s="167">
        <v>2</v>
      </c>
      <c r="F17" s="111" t="s">
        <v>372</v>
      </c>
      <c r="AC17" s="19">
        <f t="shared" si="0"/>
        <v>24.5</v>
      </c>
      <c r="AD17" s="19">
        <f t="shared" si="1"/>
        <v>19.999999999999996</v>
      </c>
    </row>
    <row r="18" spans="1:30" ht="12.75">
      <c r="A18" s="146">
        <v>3</v>
      </c>
      <c r="B18" s="155">
        <v>0.05720331711114225</v>
      </c>
      <c r="AC18" s="19">
        <f t="shared" si="0"/>
        <v>24.5</v>
      </c>
      <c r="AD18" s="19">
        <f t="shared" si="1"/>
        <v>19.999999999999996</v>
      </c>
    </row>
    <row r="19" spans="1:30" ht="12.75">
      <c r="A19" s="146">
        <v>4</v>
      </c>
      <c r="B19" s="155">
        <v>4.011404418085969</v>
      </c>
      <c r="AC19" s="19">
        <f t="shared" si="0"/>
        <v>24.5</v>
      </c>
      <c r="AD19" s="19">
        <f t="shared" si="1"/>
        <v>19.999999999999996</v>
      </c>
    </row>
    <row r="20" spans="1:30" ht="12.75">
      <c r="A20" s="146">
        <v>5</v>
      </c>
      <c r="B20" s="155">
        <v>47.9769580237777</v>
      </c>
      <c r="AC20" s="19">
        <f t="shared" si="0"/>
        <v>24.5</v>
      </c>
      <c r="AD20" s="19">
        <f t="shared" si="1"/>
        <v>19.999999999999996</v>
      </c>
    </row>
    <row r="21" spans="1:30" ht="12.75">
      <c r="A21" s="146">
        <v>6</v>
      </c>
      <c r="B21" s="155">
        <v>14.980108566363363</v>
      </c>
      <c r="AC21" s="19">
        <f t="shared" si="0"/>
        <v>24.5</v>
      </c>
      <c r="AD21" s="19">
        <f t="shared" si="1"/>
        <v>19.999999999999996</v>
      </c>
    </row>
    <row r="22" spans="1:30" ht="12.75">
      <c r="A22" s="146">
        <v>7</v>
      </c>
      <c r="B22" s="155">
        <v>24.205987479867666</v>
      </c>
      <c r="AC22" s="19">
        <f t="shared" si="0"/>
        <v>24.5</v>
      </c>
      <c r="AD22" s="19">
        <f t="shared" si="1"/>
        <v>19.999999999999996</v>
      </c>
    </row>
    <row r="23" spans="1:30" ht="12.75">
      <c r="A23" s="146">
        <v>8</v>
      </c>
      <c r="B23" s="155">
        <v>7.828910720901256</v>
      </c>
      <c r="AC23" s="19">
        <f t="shared" si="0"/>
        <v>24.5</v>
      </c>
      <c r="AD23" s="19">
        <f t="shared" si="1"/>
        <v>19.999999999999996</v>
      </c>
    </row>
    <row r="24" spans="1:30" ht="12.75">
      <c r="A24" s="146">
        <v>9</v>
      </c>
      <c r="B24" s="155">
        <v>24.3319253528165</v>
      </c>
      <c r="AC24" s="19">
        <f t="shared" si="0"/>
        <v>24.5</v>
      </c>
      <c r="AD24" s="19">
        <f t="shared" si="1"/>
        <v>19.999999999999996</v>
      </c>
    </row>
    <row r="25" spans="1:30" ht="12.75">
      <c r="A25" s="146">
        <v>10</v>
      </c>
      <c r="B25" s="155">
        <v>-5.986369430137574</v>
      </c>
      <c r="AC25" s="19">
        <f t="shared" si="0"/>
        <v>24.5</v>
      </c>
      <c r="AD25" s="19">
        <f t="shared" si="1"/>
        <v>19.999999999999996</v>
      </c>
    </row>
    <row r="26" spans="1:30" ht="12.75">
      <c r="A26" s="146">
        <v>11</v>
      </c>
      <c r="B26" s="155">
        <v>24.457863225765333</v>
      </c>
      <c r="AC26" s="19">
        <f t="shared" si="0"/>
        <v>24.5</v>
      </c>
      <c r="AD26" s="19">
        <f t="shared" si="1"/>
        <v>19.999999999999996</v>
      </c>
    </row>
    <row r="27" spans="1:30" ht="12.75">
      <c r="A27" s="146">
        <v>12</v>
      </c>
      <c r="B27" s="155">
        <v>4.972613246728109</v>
      </c>
      <c r="AC27" s="19">
        <f t="shared" si="0"/>
        <v>24.5</v>
      </c>
      <c r="AD27" s="19">
        <f t="shared" si="1"/>
        <v>19.999999999999996</v>
      </c>
    </row>
    <row r="28" spans="1:30" ht="12.75">
      <c r="A28" s="146">
        <v>13</v>
      </c>
      <c r="B28" s="155">
        <v>24.58380109871417</v>
      </c>
      <c r="AC28" s="19">
        <f t="shared" si="0"/>
        <v>24.5</v>
      </c>
      <c r="AD28" s="19">
        <f t="shared" si="1"/>
        <v>19.999999999999996</v>
      </c>
    </row>
    <row r="29" spans="1:30" ht="12.75">
      <c r="A29" s="146">
        <v>14</v>
      </c>
      <c r="B29" s="155">
        <v>51.54685032799702</v>
      </c>
      <c r="AC29" s="19">
        <f t="shared" si="0"/>
        <v>24.5</v>
      </c>
      <c r="AD29" s="19">
        <f t="shared" si="1"/>
        <v>19.999999999999996</v>
      </c>
    </row>
    <row r="30" spans="1:30" ht="12.75">
      <c r="A30" s="146">
        <v>15</v>
      </c>
      <c r="B30" s="155">
        <v>0.8128305548041391</v>
      </c>
      <c r="AC30" s="19">
        <f t="shared" si="0"/>
        <v>24.5</v>
      </c>
      <c r="AD30" s="19">
        <f t="shared" si="1"/>
        <v>19.999999999999996</v>
      </c>
    </row>
    <row r="31" spans="1:30" ht="12.75">
      <c r="A31" s="146">
        <v>16</v>
      </c>
      <c r="B31" s="155">
        <v>-13.76924354658987</v>
      </c>
      <c r="AC31" s="19">
        <f t="shared" si="0"/>
        <v>24.5</v>
      </c>
      <c r="AD31" s="19">
        <f t="shared" si="1"/>
        <v>19.999999999999996</v>
      </c>
    </row>
    <row r="32" spans="1:30" ht="12.75">
      <c r="A32" s="146">
        <v>17</v>
      </c>
      <c r="B32" s="155">
        <v>48.73258526147069</v>
      </c>
      <c r="AC32" s="19">
        <f t="shared" si="0"/>
        <v>24.5</v>
      </c>
      <c r="AD32" s="19">
        <f t="shared" si="1"/>
        <v>19.999999999999996</v>
      </c>
    </row>
    <row r="33" spans="1:30" ht="12.75">
      <c r="A33" s="146">
        <v>18</v>
      </c>
      <c r="B33" s="155">
        <v>1.9782045787582219</v>
      </c>
      <c r="AC33" s="19">
        <f t="shared" si="0"/>
        <v>24.5</v>
      </c>
      <c r="AD33" s="19">
        <f t="shared" si="1"/>
        <v>19.999999999999996</v>
      </c>
    </row>
    <row r="34" spans="1:30" ht="12.75">
      <c r="A34" s="146">
        <v>19</v>
      </c>
      <c r="B34" s="155">
        <v>24.961614717560664</v>
      </c>
      <c r="AC34" s="19">
        <f t="shared" si="0"/>
        <v>24.5</v>
      </c>
      <c r="AD34" s="19">
        <f t="shared" si="1"/>
        <v>19.999999999999996</v>
      </c>
    </row>
    <row r="35" spans="1:30" ht="12.75">
      <c r="A35" s="146">
        <v>20</v>
      </c>
      <c r="B35" s="155">
        <v>59.40825825829813</v>
      </c>
      <c r="AC35" s="19">
        <f t="shared" si="0"/>
        <v>24.5</v>
      </c>
      <c r="AD35" s="19">
        <f t="shared" si="1"/>
        <v>19.999999999999996</v>
      </c>
    </row>
    <row r="36" spans="1:30" ht="12.75">
      <c r="A36" s="146">
        <v>21</v>
      </c>
      <c r="B36" s="155">
        <v>25.087552590509496</v>
      </c>
      <c r="AC36" s="19">
        <f t="shared" si="0"/>
        <v>24.5</v>
      </c>
      <c r="AD36" s="19">
        <f t="shared" si="1"/>
        <v>19.999999999999996</v>
      </c>
    </row>
    <row r="37" spans="1:30" ht="12.75">
      <c r="A37" s="146">
        <v>22</v>
      </c>
      <c r="B37" s="155">
        <v>38.95536536757625</v>
      </c>
      <c r="AC37" s="19">
        <f t="shared" si="0"/>
        <v>24.5</v>
      </c>
      <c r="AD37" s="19">
        <f t="shared" si="1"/>
        <v>19.999999999999996</v>
      </c>
    </row>
    <row r="38" spans="1:30" ht="12.75">
      <c r="A38" s="146">
        <v>23</v>
      </c>
      <c r="B38" s="155">
        <v>1.3165820465994686</v>
      </c>
      <c r="AC38" s="19">
        <f t="shared" si="0"/>
        <v>24.5</v>
      </c>
      <c r="AD38" s="19">
        <f t="shared" si="1"/>
        <v>19.999999999999996</v>
      </c>
    </row>
    <row r="39" spans="1:30" ht="12.75">
      <c r="A39" s="146">
        <v>24</v>
      </c>
      <c r="B39" s="155">
        <v>20.04199271671257</v>
      </c>
      <c r="AC39" s="19">
        <f t="shared" si="0"/>
        <v>24.5</v>
      </c>
      <c r="AD39" s="19">
        <f t="shared" si="1"/>
        <v>19.999999999999996</v>
      </c>
    </row>
    <row r="40" spans="1:30" ht="12.75">
      <c r="A40" s="146">
        <v>25</v>
      </c>
      <c r="B40" s="155">
        <v>25.33942833640716</v>
      </c>
      <c r="AC40" s="19">
        <f t="shared" si="0"/>
        <v>24.5</v>
      </c>
      <c r="AD40" s="19">
        <f t="shared" si="1"/>
        <v>19.999999999999996</v>
      </c>
    </row>
    <row r="41" spans="1:30" ht="12.75">
      <c r="A41" s="146">
        <v>26</v>
      </c>
      <c r="B41" s="155">
        <v>6.573892977504771</v>
      </c>
      <c r="AC41" s="19">
        <f t="shared" si="0"/>
        <v>24.5</v>
      </c>
      <c r="AD41" s="19">
        <f t="shared" si="1"/>
        <v>19.999999999999996</v>
      </c>
    </row>
    <row r="42" spans="1:30" ht="12.75">
      <c r="A42" s="146">
        <v>27</v>
      </c>
      <c r="B42" s="155">
        <v>25.465366209355995</v>
      </c>
      <c r="AC42" s="19">
        <f t="shared" si="0"/>
        <v>24.5</v>
      </c>
      <c r="AD42" s="19">
        <f t="shared" si="1"/>
        <v>19.999999999999996</v>
      </c>
    </row>
    <row r="43" spans="1:30" ht="12.75">
      <c r="A43" s="146">
        <v>28</v>
      </c>
      <c r="B43" s="155">
        <v>33.59164833206515</v>
      </c>
      <c r="AC43" s="19">
        <f t="shared" si="0"/>
        <v>24.5</v>
      </c>
      <c r="AD43" s="19">
        <f t="shared" si="1"/>
        <v>19.999999999999996</v>
      </c>
    </row>
    <row r="44" spans="1:30" ht="12.75">
      <c r="A44" s="146">
        <v>29</v>
      </c>
      <c r="B44" s="155">
        <v>1.6943956654459666</v>
      </c>
      <c r="AC44" s="19">
        <f t="shared" si="0"/>
        <v>24.5</v>
      </c>
      <c r="AD44" s="19">
        <f t="shared" si="1"/>
        <v>19.999999999999996</v>
      </c>
    </row>
    <row r="45" spans="1:30" ht="12.75">
      <c r="A45" s="146">
        <v>30</v>
      </c>
      <c r="B45" s="155">
        <v>15.667648077221536</v>
      </c>
      <c r="AC45" s="19">
        <f t="shared" si="0"/>
        <v>24.5</v>
      </c>
      <c r="AD45" s="19">
        <f t="shared" si="1"/>
        <v>19.999999999999996</v>
      </c>
    </row>
    <row r="46" spans="1:30" ht="12.75">
      <c r="A46" s="146">
        <v>31</v>
      </c>
      <c r="B46" s="155">
        <v>49.61415037211252</v>
      </c>
      <c r="AC46" s="19">
        <f t="shared" si="0"/>
        <v>24.5</v>
      </c>
      <c r="AD46" s="19">
        <f t="shared" si="1"/>
        <v>19.999999999999996</v>
      </c>
    </row>
    <row r="47" spans="1:30" ht="12.75">
      <c r="A47" s="146">
        <v>32</v>
      </c>
      <c r="B47" s="155">
        <v>36.06670409441606</v>
      </c>
      <c r="AC47" s="19">
        <f aca="true" t="shared" si="2" ref="AC47:AC64">B$10</f>
        <v>24.5</v>
      </c>
      <c r="AD47" s="19">
        <f aca="true" t="shared" si="3" ref="AD47:AD64">C$10</f>
        <v>19.999999999999996</v>
      </c>
    </row>
    <row r="48" spans="1:30" ht="12.75">
      <c r="A48" s="146">
        <v>33</v>
      </c>
      <c r="B48" s="155">
        <v>25.843179828202494</v>
      </c>
      <c r="AC48" s="19">
        <f t="shared" si="2"/>
        <v>24.5</v>
      </c>
      <c r="AD48" s="19">
        <f t="shared" si="3"/>
        <v>19.999999999999996</v>
      </c>
    </row>
    <row r="49" spans="1:30" ht="12.75">
      <c r="A49" s="146">
        <v>34</v>
      </c>
      <c r="B49" s="155">
        <v>15.39825707867392</v>
      </c>
      <c r="AC49" s="19">
        <f t="shared" si="2"/>
        <v>24.5</v>
      </c>
      <c r="AD49" s="19">
        <f t="shared" si="3"/>
        <v>19.999999999999996</v>
      </c>
    </row>
    <row r="50" spans="1:30" ht="12.75">
      <c r="A50" s="146">
        <v>35</v>
      </c>
      <c r="B50" s="155">
        <v>-21.824699132566394</v>
      </c>
      <c r="AC50" s="19">
        <f t="shared" si="2"/>
        <v>24.5</v>
      </c>
      <c r="AD50" s="19">
        <f t="shared" si="3"/>
        <v>19.999999999999996</v>
      </c>
    </row>
    <row r="51" spans="1:30" ht="12.75">
      <c r="A51" s="146">
        <v>36</v>
      </c>
      <c r="B51" s="155">
        <v>21.646565750843134</v>
      </c>
      <c r="AC51" s="19">
        <f t="shared" si="2"/>
        <v>24.5</v>
      </c>
      <c r="AD51" s="19">
        <f t="shared" si="3"/>
        <v>19.999999999999996</v>
      </c>
    </row>
    <row r="52" spans="1:30" ht="12.75">
      <c r="A52" s="146">
        <v>37</v>
      </c>
      <c r="B52" s="155">
        <v>26.095055574100158</v>
      </c>
      <c r="AC52" s="19">
        <f t="shared" si="2"/>
        <v>24.5</v>
      </c>
      <c r="AD52" s="19">
        <f t="shared" si="3"/>
        <v>19.999999999999996</v>
      </c>
    </row>
    <row r="53" spans="1:30" ht="12.75">
      <c r="A53" s="146">
        <v>38</v>
      </c>
      <c r="B53" s="155">
        <v>67.18365680755618</v>
      </c>
      <c r="AC53" s="19">
        <f t="shared" si="2"/>
        <v>24.5</v>
      </c>
      <c r="AD53" s="19">
        <f t="shared" si="3"/>
        <v>19.999999999999996</v>
      </c>
    </row>
    <row r="54" spans="1:30" ht="12.75">
      <c r="A54" s="146">
        <v>39</v>
      </c>
      <c r="B54" s="155">
        <v>2.324085030190133</v>
      </c>
      <c r="AC54" s="19">
        <f t="shared" si="2"/>
        <v>24.5</v>
      </c>
      <c r="AD54" s="19">
        <f t="shared" si="3"/>
        <v>19.999999999999996</v>
      </c>
    </row>
    <row r="55" spans="1:30" ht="12.75">
      <c r="A55" s="146">
        <v>40</v>
      </c>
      <c r="B55" s="155">
        <v>34.46457802375089</v>
      </c>
      <c r="AC55" s="19">
        <f t="shared" si="2"/>
        <v>24.5</v>
      </c>
      <c r="AD55" s="19">
        <f t="shared" si="3"/>
        <v>19.999999999999996</v>
      </c>
    </row>
    <row r="56" spans="1:30" ht="12.75">
      <c r="A56" s="146">
        <v>41</v>
      </c>
      <c r="B56" s="155">
        <v>-21.446885513719895</v>
      </c>
      <c r="AC56" s="19">
        <f t="shared" si="2"/>
        <v>24.5</v>
      </c>
      <c r="AD56" s="19">
        <f t="shared" si="3"/>
        <v>19.999999999999996</v>
      </c>
    </row>
    <row r="57" spans="1:30" ht="12.75">
      <c r="A57" s="146">
        <v>42</v>
      </c>
      <c r="B57" s="155">
        <v>37.03577308947971</v>
      </c>
      <c r="AC57" s="19">
        <f t="shared" si="2"/>
        <v>24.5</v>
      </c>
      <c r="AD57" s="19">
        <f t="shared" si="3"/>
        <v>19.999999999999996</v>
      </c>
    </row>
    <row r="58" spans="1:30" ht="12.75">
      <c r="A58" s="146">
        <v>43</v>
      </c>
      <c r="B58" s="155">
        <v>2.575960776087798</v>
      </c>
      <c r="AC58" s="19">
        <f t="shared" si="2"/>
        <v>24.5</v>
      </c>
      <c r="AD58" s="19">
        <f t="shared" si="3"/>
        <v>19.999999999999996</v>
      </c>
    </row>
    <row r="59" spans="1:30" ht="12.75">
      <c r="A59" s="146">
        <v>44</v>
      </c>
      <c r="B59" s="155">
        <v>12.487029125554999</v>
      </c>
      <c r="AC59" s="19">
        <f t="shared" si="2"/>
        <v>24.5</v>
      </c>
      <c r="AD59" s="19">
        <f t="shared" si="3"/>
        <v>19.999999999999996</v>
      </c>
    </row>
    <row r="60" spans="1:30" ht="12.75">
      <c r="A60" s="146">
        <v>45</v>
      </c>
      <c r="B60" s="155">
        <v>50.49571548275435</v>
      </c>
      <c r="AC60" s="19">
        <f t="shared" si="2"/>
        <v>24.5</v>
      </c>
      <c r="AD60" s="19">
        <f t="shared" si="3"/>
        <v>19.999999999999996</v>
      </c>
    </row>
    <row r="61" spans="1:30" ht="12.75">
      <c r="A61" s="146">
        <v>46</v>
      </c>
      <c r="B61" s="155">
        <v>-9.471130662759615</v>
      </c>
      <c r="AC61" s="19">
        <f t="shared" si="2"/>
        <v>24.5</v>
      </c>
      <c r="AD61" s="19">
        <f t="shared" si="3"/>
        <v>19.999999999999996</v>
      </c>
    </row>
    <row r="62" spans="1:30" ht="12.75">
      <c r="A62" s="146">
        <v>47</v>
      </c>
      <c r="B62" s="155">
        <v>26.72474493884432</v>
      </c>
      <c r="AC62" s="19">
        <f t="shared" si="2"/>
        <v>24.5</v>
      </c>
      <c r="AD62" s="19">
        <f t="shared" si="3"/>
        <v>19.999999999999996</v>
      </c>
    </row>
    <row r="63" spans="1:30" ht="12.75">
      <c r="A63" s="146">
        <v>48</v>
      </c>
      <c r="B63" s="155">
        <v>7.731199727441456</v>
      </c>
      <c r="AC63" s="19">
        <f t="shared" si="2"/>
        <v>24.5</v>
      </c>
      <c r="AD63" s="19">
        <f t="shared" si="3"/>
        <v>19.999999999999996</v>
      </c>
    </row>
    <row r="64" spans="1:30" ht="12.75">
      <c r="A64" s="146">
        <v>49</v>
      </c>
      <c r="B64" s="155">
        <v>26.850682811793156</v>
      </c>
      <c r="AC64" s="19">
        <f t="shared" si="2"/>
        <v>24.5</v>
      </c>
      <c r="AD64" s="19">
        <f t="shared" si="3"/>
        <v>19.999999999999996</v>
      </c>
    </row>
  </sheetData>
  <mergeCells count="3">
    <mergeCell ref="A2:B2"/>
    <mergeCell ref="A8:C8"/>
    <mergeCell ref="B12:C12"/>
  </mergeCells>
  <printOptions/>
  <pageMargins left="0.75" right="0.75" top="1" bottom="1" header="0.5" footer="0.5"/>
  <pageSetup fitToHeight="1" fitToWidth="1" horizontalDpi="300" verticalDpi="300" orientation="landscape" scale="95" r:id="rId4"/>
  <drawing r:id="rId3"/>
  <legacyDrawing r:id="rId2"/>
</worksheet>
</file>

<file path=xl/worksheets/sheet9.xml><?xml version="1.0" encoding="utf-8"?>
<worksheet xmlns="http://schemas.openxmlformats.org/spreadsheetml/2006/main" xmlns:r="http://schemas.openxmlformats.org/officeDocument/2006/relationships">
  <sheetPr codeName="Sheet311"/>
  <dimension ref="A1:O22"/>
  <sheetViews>
    <sheetView showGridLines="0" workbookViewId="0" topLeftCell="A1">
      <selection activeCell="A1" sqref="A1:B1"/>
    </sheetView>
  </sheetViews>
  <sheetFormatPr defaultColWidth="9.140625" defaultRowHeight="12.75"/>
  <sheetData>
    <row r="1" spans="1:6" ht="12.75">
      <c r="A1" s="160" t="s">
        <v>155</v>
      </c>
      <c r="B1" s="160" t="s">
        <v>156</v>
      </c>
      <c r="D1" s="23">
        <f>CORREL(A2:A11,B2:B11)</f>
        <v>-0.3531897153933776</v>
      </c>
      <c r="E1" s="23">
        <v>1</v>
      </c>
      <c r="F1" s="23">
        <v>0</v>
      </c>
    </row>
    <row r="2" spans="1:3" ht="13.5" thickBot="1">
      <c r="A2" s="62">
        <v>1</v>
      </c>
      <c r="B2" s="62">
        <v>2</v>
      </c>
      <c r="C2" t="s">
        <v>329</v>
      </c>
    </row>
    <row r="3" spans="1:7" ht="13.5" thickBot="1">
      <c r="A3" s="62">
        <v>2</v>
      </c>
      <c r="B3" s="62">
        <v>0.31745685191708617</v>
      </c>
      <c r="D3" s="4" t="s">
        <v>253</v>
      </c>
      <c r="E3" s="5"/>
      <c r="F3" s="6" t="s">
        <v>254</v>
      </c>
      <c r="G3" s="7"/>
    </row>
    <row r="4" spans="1:15" ht="12.75">
      <c r="A4" s="62">
        <v>3</v>
      </c>
      <c r="B4" s="62">
        <v>1.3977978596813045</v>
      </c>
      <c r="D4" s="8" t="s">
        <v>255</v>
      </c>
      <c r="E4" s="24">
        <f>AVERAGE(A2:A11)</f>
        <v>2</v>
      </c>
      <c r="F4" s="10" t="s">
        <v>256</v>
      </c>
      <c r="G4" s="25">
        <f>STDEVP(A2:A11)</f>
        <v>0.816496580927726</v>
      </c>
      <c r="K4" s="23">
        <f>E4</f>
        <v>2</v>
      </c>
      <c r="L4" s="23">
        <f>MIN(B2:B11)</f>
        <v>0.31745685191708617</v>
      </c>
      <c r="M4" s="23"/>
      <c r="N4" s="13">
        <f>E4</f>
        <v>2</v>
      </c>
      <c r="O4" s="13">
        <f>E5</f>
        <v>1.2384182371994636</v>
      </c>
    </row>
    <row r="5" spans="1:15" ht="13.5" thickBot="1">
      <c r="A5" s="62"/>
      <c r="B5" s="62"/>
      <c r="D5" s="14" t="s">
        <v>257</v>
      </c>
      <c r="E5" s="26">
        <f>AVERAGE(B2:B11)</f>
        <v>1.2384182371994636</v>
      </c>
      <c r="F5" s="16" t="s">
        <v>258</v>
      </c>
      <c r="G5" s="27">
        <f>STDEVP(B2:B11)</f>
        <v>0.6960791426923767</v>
      </c>
      <c r="K5" s="23">
        <f>E4</f>
        <v>2</v>
      </c>
      <c r="L5" s="23">
        <f>MAX(B2:B11)</f>
        <v>2</v>
      </c>
      <c r="M5" s="23"/>
      <c r="N5" s="18">
        <f>N4-1.5*G4</f>
        <v>0.7752551286084111</v>
      </c>
      <c r="O5" s="13">
        <f>IF(D1&gt;0,O4-1.5*G5,O4+1.5*G5)</f>
        <v>2.2825369512380287</v>
      </c>
    </row>
    <row r="6" spans="1:15" ht="18.75" thickBot="1">
      <c r="A6" s="62"/>
      <c r="B6" s="62"/>
      <c r="D6" s="20" t="s">
        <v>259</v>
      </c>
      <c r="E6" s="21">
        <v>-0.35</v>
      </c>
      <c r="K6" s="23">
        <f>MIN(A2:A11)</f>
        <v>1</v>
      </c>
      <c r="L6" s="23">
        <f>E5</f>
        <v>1.2384182371994636</v>
      </c>
      <c r="M6" s="23"/>
      <c r="N6" s="18">
        <f>N4+1.5*G4</f>
        <v>3.224744871391589</v>
      </c>
      <c r="O6" s="13">
        <f>IF(D1&gt;0,O4+1.5*G5,O4-1.5*G5)</f>
        <v>0.1942995231608986</v>
      </c>
    </row>
    <row r="7" spans="1:15" ht="12.75">
      <c r="A7" s="62"/>
      <c r="B7" s="62"/>
      <c r="K7" s="23">
        <f>MAX(A2:A11)</f>
        <v>3</v>
      </c>
      <c r="L7" s="23">
        <f>E5</f>
        <v>1.2384182371994636</v>
      </c>
      <c r="M7" s="23"/>
      <c r="N7" s="23"/>
      <c r="O7" s="23"/>
    </row>
    <row r="8" spans="1:2" ht="12.75">
      <c r="A8" s="62"/>
      <c r="B8" s="62"/>
    </row>
    <row r="9" spans="1:2" ht="12.75">
      <c r="A9" s="62"/>
      <c r="B9" s="62"/>
    </row>
    <row r="10" spans="1:2" ht="12.75">
      <c r="A10" s="62"/>
      <c r="B10" s="62"/>
    </row>
    <row r="11" spans="1:2" ht="12.75">
      <c r="A11" s="62"/>
      <c r="B11" s="62"/>
    </row>
    <row r="20" ht="12.75">
      <c r="D20" t="s">
        <v>89</v>
      </c>
    </row>
    <row r="21" ht="12.75">
      <c r="D21" t="s">
        <v>91</v>
      </c>
    </row>
    <row r="22" ht="12.75">
      <c r="D22" t="s">
        <v>90</v>
      </c>
    </row>
  </sheetData>
  <printOptions/>
  <pageMargins left="0.75" right="0.75" top="1" bottom="1" header="0.5" footer="0.5"/>
  <pageSetup horizontalDpi="600" verticalDpi="600" orientation="portrait"/>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Introduction to Correlation</dc:title>
  <dc:subject/>
  <dc:creator>Barreto/Howland</dc:creator>
  <cp:keywords/>
  <dc:description/>
  <cp:lastModifiedBy>Computer Services</cp:lastModifiedBy>
  <dcterms:created xsi:type="dcterms:W3CDTF">2002-01-08T14:54:49Z</dcterms:created>
  <dcterms:modified xsi:type="dcterms:W3CDTF">2006-02-17T20:40:08Z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