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4980" windowHeight="3795" tabRatio="756" activeTab="0"/>
  </bookViews>
  <sheets>
    <sheet name="Intro" sheetId="1" r:id="rId1"/>
    <sheet name="Definition" sheetId="2" r:id="rId2"/>
    <sheet name="Live" sheetId="3" r:id="rId3"/>
    <sheet name="LMSFitExample" sheetId="4" state="hidden" r:id="rId4"/>
    <sheet name="LMSDirtyExample" sheetId="5" state="hidden" r:id="rId5"/>
    <sheet name="Dead" sheetId="6" r:id="rId6"/>
    <sheet name="LSMCSim" sheetId="7" state="hidden" r:id="rId7"/>
    <sheet name="LMSMCSim" sheetId="8" state="hidden" r:id="rId8"/>
    <sheet name="CleanMCSim" sheetId="9" state="hidden" r:id="rId9"/>
    <sheet name="DirtyMCSim" sheetId="10" state="hidden" r:id="rId10"/>
  </sheets>
  <definedNames>
    <definedName name="b0" localSheetId="5">'Dead'!$B$3</definedName>
    <definedName name="b0">'Live'!$B$3</definedName>
    <definedName name="b1_" localSheetId="5">'Dead'!$B$4</definedName>
    <definedName name="b1_">'Live'!$B$4</definedName>
    <definedName name="OutlierFactor" localSheetId="5">'Dead'!$I$5</definedName>
    <definedName name="OutlierFactor">'Live'!$I$5</definedName>
    <definedName name="s" localSheetId="5">'Dead'!$B$5</definedName>
    <definedName name="s">'Live'!$B$5</definedName>
    <definedName name="solver_adj" localSheetId="1" hidden="1">'Definition'!$B$11:$C$11</definedName>
    <definedName name="solver_cvg" localSheetId="5" hidden="1">0.001</definedName>
    <definedName name="solver_cvg" localSheetId="1" hidden="1">0.0001</definedName>
    <definedName name="solver_drv" localSheetId="5" hidden="1">1</definedName>
    <definedName name="solver_drv" localSheetId="1" hidden="1">1</definedName>
    <definedName name="solver_est" localSheetId="5" hidden="1">1</definedName>
    <definedName name="solver_est" localSheetId="1" hidden="1">1</definedName>
    <definedName name="solver_itr" localSheetId="5" hidden="1">100</definedName>
    <definedName name="solver_itr" localSheetId="1" hidden="1">100</definedName>
    <definedName name="solver_lin" localSheetId="5" hidden="1">2</definedName>
    <definedName name="solver_lin" localSheetId="1" hidden="1">2</definedName>
    <definedName name="solver_neg" localSheetId="5" hidden="1">2</definedName>
    <definedName name="solver_neg" localSheetId="1" hidden="1">2</definedName>
    <definedName name="solver_num" localSheetId="5" hidden="1">0</definedName>
    <definedName name="solver_num" localSheetId="1" hidden="1">0</definedName>
    <definedName name="solver_nwt" localSheetId="5" hidden="1">1</definedName>
    <definedName name="solver_nwt" localSheetId="1" hidden="1">1</definedName>
    <definedName name="solver_opt" localSheetId="1" hidden="1">'Definition'!$E$10</definedName>
    <definedName name="solver_pre" localSheetId="5" hidden="1">0.000001</definedName>
    <definedName name="solver_pre" localSheetId="1" hidden="1">0.000001</definedName>
    <definedName name="solver_scl" localSheetId="5" hidden="1">2</definedName>
    <definedName name="solver_scl" localSheetId="1" hidden="1">2</definedName>
    <definedName name="solver_sho" localSheetId="5" hidden="1">2</definedName>
    <definedName name="solver_sho" localSheetId="1" hidden="1">2</definedName>
    <definedName name="solver_tim" localSheetId="5" hidden="1">100</definedName>
    <definedName name="solver_tim" localSheetId="1" hidden="1">100</definedName>
    <definedName name="solver_tol" localSheetId="5" hidden="1">0.05</definedName>
    <definedName name="solver_tol" localSheetId="1" hidden="1">0.05</definedName>
    <definedName name="solver_typ" localSheetId="5" hidden="1">1</definedName>
    <definedName name="solver_typ" localSheetId="1" hidden="1">2</definedName>
    <definedName name="solver_val" localSheetId="5" hidden="1">0</definedName>
    <definedName name="solver_val" localSheetId="1" hidden="1">0</definedName>
  </definedNames>
  <calcPr calcMode="manual" fullCalcOnLoad="1"/>
</workbook>
</file>

<file path=xl/comments10.xml><?xml version="1.0" encoding="utf-8"?>
<comments xmlns="http://schemas.openxmlformats.org/spreadsheetml/2006/main">
  <authors>
    <author>Humberto Barreto</author>
  </authors>
  <commentList>
    <comment ref="F3" authorId="0">
      <text>
        <r>
          <rPr>
            <b/>
            <sz val="9"/>
            <rFont val="Geneva"/>
            <family val="0"/>
          </rPr>
          <t>Dell 1Gz 128MB did 10,000 repetitions in 75 secs. How is your machine doing?</t>
        </r>
      </text>
    </comment>
  </commentList>
</comments>
</file>

<file path=xl/comments6.xml><?xml version="1.0" encoding="utf-8"?>
<comments xmlns="http://schemas.openxmlformats.org/spreadsheetml/2006/main">
  <authors>
    <author>Computer Services</author>
  </authors>
  <commentList>
    <comment ref="AF7" authorId="0">
      <text>
        <r>
          <rPr>
            <b/>
            <sz val="8"/>
            <rFont val="Tahoma"/>
            <family val="0"/>
          </rPr>
          <t>Excel's Median function sorts the 11 Residuals</t>
        </r>
        <r>
          <rPr>
            <b/>
            <vertAlign val="superscript"/>
            <sz val="8"/>
            <rFont val="Tahoma"/>
            <family val="2"/>
          </rPr>
          <t>2</t>
        </r>
        <r>
          <rPr>
            <b/>
            <sz val="8"/>
            <rFont val="Tahoma"/>
            <family val="0"/>
          </rPr>
          <t xml:space="preserve"> values and reports the middle value.</t>
        </r>
      </text>
    </comment>
  </commentList>
</comments>
</file>

<file path=xl/comments7.xml><?xml version="1.0" encoding="utf-8"?>
<comments xmlns="http://schemas.openxmlformats.org/spreadsheetml/2006/main">
  <authors>
    <author>Humberto Barreto</author>
  </authors>
  <commentList>
    <comment ref="F3" authorId="0">
      <text>
        <r>
          <rPr>
            <b/>
            <sz val="9"/>
            <rFont val="Geneva"/>
            <family val="0"/>
          </rPr>
          <t>Dell 1Gz 128MB did 10,000 repetitions in 4 secs. How is your machine doing?</t>
        </r>
      </text>
    </comment>
  </commentList>
</comments>
</file>

<file path=xl/comments8.xml><?xml version="1.0" encoding="utf-8"?>
<comments xmlns="http://schemas.openxmlformats.org/spreadsheetml/2006/main">
  <authors>
    <author>Humberto Barreto</author>
  </authors>
  <commentList>
    <comment ref="F3" authorId="0">
      <text>
        <r>
          <rPr>
            <b/>
            <sz val="9"/>
            <rFont val="Geneva"/>
            <family val="0"/>
          </rPr>
          <t>Dell 1Gz 128MB did 10,000 repetitions in 146 secs. How is your machine doing?</t>
        </r>
      </text>
    </comment>
  </commentList>
</comments>
</file>

<file path=xl/comments9.xml><?xml version="1.0" encoding="utf-8"?>
<comments xmlns="http://schemas.openxmlformats.org/spreadsheetml/2006/main">
  <authors>
    <author>Humberto Barreto</author>
  </authors>
  <commentList>
    <comment ref="F3" authorId="0">
      <text>
        <r>
          <rPr>
            <b/>
            <sz val="9"/>
            <rFont val="Geneva"/>
            <family val="0"/>
          </rPr>
          <t>Dell 1Gz 128MB did 10,000 repetitions in 75 secs. How is your machine doing?</t>
        </r>
      </text>
    </comment>
  </commentList>
</comments>
</file>

<file path=xl/sharedStrings.xml><?xml version="1.0" encoding="utf-8"?>
<sst xmlns="http://schemas.openxmlformats.org/spreadsheetml/2006/main" count="268" uniqueCount="131">
  <si>
    <r>
      <t xml:space="preserve">This workbook explores the properties of the </t>
    </r>
    <r>
      <rPr>
        <b/>
        <sz val="10"/>
        <color indexed="10"/>
        <rFont val="Arial"/>
        <family val="2"/>
      </rPr>
      <t>Least Median of Squares</t>
    </r>
    <r>
      <rPr>
        <sz val="10"/>
        <rFont val="Arial"/>
        <family val="0"/>
      </rPr>
      <t xml:space="preserve"> regression.</t>
    </r>
  </si>
  <si>
    <t>X</t>
  </si>
  <si>
    <t>Y</t>
  </si>
  <si>
    <t>Parameters</t>
  </si>
  <si>
    <t>s</t>
  </si>
  <si>
    <r>
      <t>b</t>
    </r>
    <r>
      <rPr>
        <b/>
        <vertAlign val="subscript"/>
        <sz val="10"/>
        <color indexed="10"/>
        <rFont val="Arial"/>
        <family val="2"/>
      </rPr>
      <t>0</t>
    </r>
  </si>
  <si>
    <r>
      <t>b</t>
    </r>
    <r>
      <rPr>
        <b/>
        <vertAlign val="subscript"/>
        <sz val="10"/>
        <color indexed="10"/>
        <rFont val="Arial"/>
        <family val="2"/>
      </rPr>
      <t>1</t>
    </r>
  </si>
  <si>
    <t>e</t>
  </si>
  <si>
    <t>Summary Statistics</t>
  </si>
  <si>
    <t xml:space="preserve">The Live sheet contains the data generation process. </t>
  </si>
  <si>
    <t>CLEAN</t>
  </si>
  <si>
    <t>DIRTY</t>
  </si>
  <si>
    <t>Average</t>
  </si>
  <si>
    <t>Max</t>
  </si>
  <si>
    <t>Min</t>
  </si>
  <si>
    <t>SD</t>
  </si>
  <si>
    <t>Outlier Factor</t>
  </si>
  <si>
    <t>Sample Number</t>
  </si>
  <si>
    <t>Simulation Progress</t>
  </si>
  <si>
    <t>secs</t>
  </si>
  <si>
    <t>Population Parameters</t>
  </si>
  <si>
    <t>min</t>
  </si>
  <si>
    <t>Results of Monte Carlo Simulation of LS on Clean and Dirty Data</t>
  </si>
  <si>
    <t>Only the first 100 results are displayed.</t>
  </si>
  <si>
    <r>
      <t>b</t>
    </r>
    <r>
      <rPr>
        <b/>
        <vertAlign val="subscript"/>
        <sz val="12"/>
        <color indexed="10"/>
        <rFont val="Times New Roman"/>
        <family val="1"/>
      </rPr>
      <t>1</t>
    </r>
  </si>
  <si>
    <t>OutlierFactor</t>
  </si>
  <si>
    <r>
      <t>Clean b</t>
    </r>
    <r>
      <rPr>
        <b/>
        <vertAlign val="subscript"/>
        <sz val="12"/>
        <color indexed="12"/>
        <rFont val="Times New Roman"/>
        <family val="1"/>
      </rPr>
      <t>1</t>
    </r>
  </si>
  <si>
    <r>
      <t>Dirty b</t>
    </r>
    <r>
      <rPr>
        <b/>
        <vertAlign val="subscript"/>
        <sz val="12"/>
        <color indexed="14"/>
        <rFont val="Times New Roman"/>
        <family val="1"/>
      </rPr>
      <t>1</t>
    </r>
  </si>
  <si>
    <r>
      <t>Dirty Sample b</t>
    </r>
    <r>
      <rPr>
        <vertAlign val="subscript"/>
        <sz val="12"/>
        <color indexed="14"/>
        <rFont val="Times New Roman"/>
        <family val="1"/>
      </rPr>
      <t>1</t>
    </r>
  </si>
  <si>
    <r>
      <t>Clean Sample b</t>
    </r>
    <r>
      <rPr>
        <vertAlign val="subscript"/>
        <sz val="12"/>
        <color indexed="12"/>
        <rFont val="Times New Roman"/>
        <family val="1"/>
      </rPr>
      <t>1</t>
    </r>
  </si>
  <si>
    <t>Scroll right for more --&gt;</t>
  </si>
  <si>
    <t>Solver for fitting LS</t>
  </si>
  <si>
    <t>PredY</t>
  </si>
  <si>
    <t>intercept</t>
  </si>
  <si>
    <t>slope</t>
  </si>
  <si>
    <t>2) Calculate Residuals (S9:S19) as Y - PredY</t>
  </si>
  <si>
    <t>3) Square Residuals (T9:T19) and sum them (T7)</t>
  </si>
  <si>
    <t>4) Execute Tools: Solver, make appropriate settings (see picture below) and click Solve</t>
  </si>
  <si>
    <t>1) Generate Pred Y (R9:R19) based on the formula, PredYi = intercept + slope*Xi</t>
  </si>
  <si>
    <t>Residuals</t>
  </si>
  <si>
    <r>
      <t>Residuals</t>
    </r>
    <r>
      <rPr>
        <vertAlign val="superscript"/>
        <sz val="10"/>
        <rFont val="Arial"/>
        <family val="2"/>
      </rPr>
      <t>2</t>
    </r>
  </si>
  <si>
    <t>Solver quickly converges to an optimal solution</t>
  </si>
  <si>
    <t>and reports its success.</t>
  </si>
  <si>
    <t>the fitted LS line while the minimum SSR is in cell T7.</t>
  </si>
  <si>
    <t>Cells R6 and R7 have the intercept and slope of</t>
  </si>
  <si>
    <t>After running Solver, the results are displayed.</t>
  </si>
  <si>
    <t xml:space="preserve">Scroll down to see a graphic of why this problem is </t>
  </si>
  <si>
    <t>easy to solve.</t>
  </si>
  <si>
    <t>SSR values, given intercept and slope, are in the middle of the table. Note the smooth bowl-shape with a clear minimum.</t>
  </si>
  <si>
    <t>Scroll right to see Solver applied to LMS. --&gt;</t>
  </si>
  <si>
    <t>Avg SR</t>
  </si>
  <si>
    <t>Sum SR</t>
  </si>
  <si>
    <t>1) Generate Pred Y (AD9:AD19) based on the formula, PredYi = intercept + slope*Xi</t>
  </si>
  <si>
    <t>2) Calculate Residuals (AE9:AE19) as Y - PredY</t>
  </si>
  <si>
    <t>MEDIAN SR</t>
  </si>
  <si>
    <t>Another perspective (click on the chart and execute Chart: 3DView to generate your own view):</t>
  </si>
  <si>
    <t>Initial Value</t>
  </si>
  <si>
    <t>Solver Answer</t>
  </si>
  <si>
    <t>True Optimum</t>
  </si>
  <si>
    <t>Solver alone cannot reliably find the LMS line.</t>
  </si>
  <si>
    <t>In the simple bivariate regression case, a reliable</t>
  </si>
  <si>
    <t>To use this button on your own data, you can simply right-click the button to select it, then copy-and-paste it to a workbook</t>
  </si>
  <si>
    <t>that has your data.  Then click on it to use it.</t>
  </si>
  <si>
    <t>Right-click and delete it when you are done (or Excel will include a link to this workbook in the workbook with your data).</t>
  </si>
  <si>
    <t>Intercept</t>
  </si>
  <si>
    <t>Slope</t>
  </si>
  <si>
    <t>OLS Pred Y</t>
  </si>
  <si>
    <t>OLS Squared Residuals</t>
  </si>
  <si>
    <t>Median SR</t>
  </si>
  <si>
    <t>LMS Pred Y</t>
  </si>
  <si>
    <t>LMS Squared Residuals</t>
  </si>
  <si>
    <t>Results of Monte Carlo Simulation of LMS on Clean and Dirty Data</t>
  </si>
  <si>
    <t>Results of Monte Carlo Simulation of LS versus LMS on Clean Data</t>
  </si>
  <si>
    <r>
      <t>LS Sample b</t>
    </r>
    <r>
      <rPr>
        <vertAlign val="subscript"/>
        <sz val="12"/>
        <color indexed="53"/>
        <rFont val="Times New Roman"/>
        <family val="1"/>
      </rPr>
      <t>1</t>
    </r>
  </si>
  <si>
    <r>
      <t>LS b</t>
    </r>
    <r>
      <rPr>
        <b/>
        <vertAlign val="subscript"/>
        <sz val="12"/>
        <color indexed="53"/>
        <rFont val="Times New Roman"/>
        <family val="1"/>
      </rPr>
      <t>1</t>
    </r>
  </si>
  <si>
    <t>Results of Monte Carlo Simulation of LS versus LMS on Dirty Data</t>
  </si>
  <si>
    <t>repetitions</t>
  </si>
  <si>
    <r>
      <t>LMS Sample b</t>
    </r>
    <r>
      <rPr>
        <vertAlign val="subscript"/>
        <sz val="12"/>
        <color indexed="17"/>
        <rFont val="Times New Roman"/>
        <family val="1"/>
      </rPr>
      <t>1</t>
    </r>
  </si>
  <si>
    <r>
      <t>LMS b</t>
    </r>
    <r>
      <rPr>
        <b/>
        <vertAlign val="subscript"/>
        <sz val="12"/>
        <color indexed="17"/>
        <rFont val="Times New Roman"/>
        <family val="0"/>
      </rPr>
      <t>1</t>
    </r>
  </si>
  <si>
    <t>Hitting F9 (or CTRL + =) recalculates the sheet and draws new Ys based on parameter values on the sheet.</t>
  </si>
  <si>
    <t>The Xs remain fixed.</t>
  </si>
  <si>
    <t>The Dead sheet has unchanging Y values.</t>
  </si>
  <si>
    <t>handle the LMS optimization problem; and (3) to access the Fit LMS button.</t>
  </si>
  <si>
    <t>Scroll right in the Dead sheet to see (1) how to use Solver to fit a least squares line; (2) why Solver can't</t>
  </si>
  <si>
    <t>The buttons across the top of the Live sheet provide access to Monte Carlo simulations.</t>
  </si>
  <si>
    <t>Humberto Barreto</t>
  </si>
  <si>
    <t>Please send comments and suggestions to:</t>
  </si>
  <si>
    <t>Department of Economics</t>
  </si>
  <si>
    <t>Wabash College</t>
  </si>
  <si>
    <t>Crawfordsville, IN 47933</t>
  </si>
  <si>
    <t>barretoh@wabash.edu</t>
  </si>
  <si>
    <t>(765) 361-6315</t>
  </si>
  <si>
    <t>The LMS Fit button generated the output and graph below.</t>
  </si>
  <si>
    <t xml:space="preserve">algorithm is available within Excel.  </t>
  </si>
  <si>
    <t>Click the LMS Fit button in cell AK1 above.</t>
  </si>
  <si>
    <t>It is designed to be used in conjunction with the Word file:</t>
  </si>
  <si>
    <t>LMS.doc</t>
  </si>
  <si>
    <t>Solver for fitting LMS</t>
  </si>
  <si>
    <r>
      <t xml:space="preserve">3) Square Residuals (AF9:AF19) and find the </t>
    </r>
    <r>
      <rPr>
        <b/>
        <sz val="10"/>
        <color indexed="12"/>
        <rFont val="Arial"/>
        <family val="2"/>
      </rPr>
      <t>MEDIAN</t>
    </r>
    <r>
      <rPr>
        <sz val="10"/>
        <color indexed="12"/>
        <rFont val="Arial"/>
        <family val="2"/>
      </rPr>
      <t xml:space="preserve"> (AF7)</t>
    </r>
  </si>
  <si>
    <t>Thanks to Frank Howland and David Maharry.</t>
  </si>
  <si>
    <t>Quantile (median) regression</t>
  </si>
  <si>
    <t>mean</t>
  </si>
  <si>
    <t>minimizes the SUM (or MEAN) of |res|</t>
  </si>
  <si>
    <t>sum</t>
  </si>
  <si>
    <t>median</t>
  </si>
  <si>
    <t>y</t>
  </si>
  <si>
    <t>pred y</t>
  </si>
  <si>
    <t>res</t>
  </si>
  <si>
    <t>res^2</t>
  </si>
  <si>
    <t>|res|</t>
  </si>
  <si>
    <t xml:space="preserve">LMS minimizes the MEDIAN of the </t>
  </si>
  <si>
    <t>res^2 which is the same as |res|</t>
  </si>
  <si>
    <t>LS minimizes the SUM (or MEAN) of res^2</t>
  </si>
  <si>
    <t>Solver gets this solution right.</t>
  </si>
  <si>
    <t>x</t>
  </si>
  <si>
    <t>Least Squares: minimize either the mean or the sum of squared residuals</t>
  </si>
  <si>
    <t>Quantile (aka Median and L1-Norm) Regression: minimize either the mean or the sum of the absolute values of the residuals</t>
  </si>
  <si>
    <t>There are SIX commonly used objective functions to fit lines, but they come in pairs so that there are really only THREE common alternatives:</t>
  </si>
  <si>
    <t>Least Median of Squares: minimize the median of either the squared residuals or the absolute value of the residuals</t>
  </si>
  <si>
    <r>
      <t xml:space="preserve">Solver is </t>
    </r>
    <r>
      <rPr>
        <b/>
        <sz val="10"/>
        <color indexed="10"/>
        <rFont val="Arial"/>
        <family val="2"/>
      </rPr>
      <t>NOT reliable</t>
    </r>
    <r>
      <rPr>
        <sz val="10"/>
        <rFont val="Arial"/>
        <family val="0"/>
      </rPr>
      <t xml:space="preserve"> for this problem.  </t>
    </r>
  </si>
  <si>
    <t>The Dead sheet demonstrates this (if you aren't already convinced).</t>
  </si>
  <si>
    <t xml:space="preserve">The Linear (y) is the Least Squares line </t>
  </si>
  <si>
    <r>
      <t xml:space="preserve">The </t>
    </r>
    <r>
      <rPr>
        <sz val="10"/>
        <color indexed="10"/>
        <rFont val="Arial"/>
        <family val="2"/>
      </rPr>
      <t>red</t>
    </r>
    <r>
      <rPr>
        <sz val="10"/>
        <rFont val="Arial"/>
        <family val="0"/>
      </rPr>
      <t xml:space="preserve"> pred y line is whatever objective function was used by Solver</t>
    </r>
  </si>
  <si>
    <t>It is unclear whether Solver is reliable for this problem.</t>
  </si>
  <si>
    <t>The correct LMS fit is intercept=2, slope=1, objective function=0</t>
  </si>
  <si>
    <t xml:space="preserve">When opened, the table and graph below show the Least Squares fit.  Execute Tools: Solver and change the objective function to </t>
  </si>
  <si>
    <t>the other five possibilities (from a Target Cell of E10 to E11, F10, F11, E12, and F12) to see how the coefficients change.</t>
  </si>
  <si>
    <t>The Definition sheet shows the difference among Least Sqaures, Quantile (or Median) regression, and Least Median of Squares.</t>
  </si>
  <si>
    <t>The terminology can be quite confusing and it is important to keep straight these alternative ways to fit a line.</t>
  </si>
  <si>
    <t>Scroll right (if needed) to see an explanation of the puzzling equal SE result.</t>
  </si>
  <si>
    <t>Modified to catch the possibility of a subset with the same X value causing a divide by zero error in the code.</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</si>
</sst>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quot;#,##0_);\(&quot;C&quot;#,##0\)"/>
    <numFmt numFmtId="165" formatCode="&quot;C&quot;#,##0_);[Red]\(&quot;C&quot;#,##0\)"/>
    <numFmt numFmtId="166" formatCode="&quot;C&quot;#,##0.00_);\(&quot;C&quot;#,##0.00\)"/>
    <numFmt numFmtId="167" formatCode="&quot;C&quot;#,##0.00_);[Red]\(&quot;C&quot;#,##0.00\)"/>
    <numFmt numFmtId="168" formatCode="_(&quot;C&quot;* #,##0_);_(&quot;C&quot;* \(#,##0\);_(&quot;C&quot;* &quot;-&quot;_);_(@_)"/>
    <numFmt numFmtId="169" formatCode="_(&quot;C&quot;* #,##0.00_);_(&quot;C&quot;* \(#,##0.00\);_(&quot;C&quot;* &quot;-&quot;??_);_(@_)"/>
    <numFmt numFmtId="170" formatCode="0.00000"/>
    <numFmt numFmtId="171" formatCode="0.0000"/>
    <numFmt numFmtId="172" formatCode="0.000"/>
    <numFmt numFmtId="173" formatCode="0.000000000000"/>
    <numFmt numFmtId="174" formatCode="0.00000000000"/>
    <numFmt numFmtId="175" formatCode="0.0000000000"/>
    <numFmt numFmtId="176" formatCode="0.000000000"/>
    <numFmt numFmtId="177" formatCode="0.00000000"/>
    <numFmt numFmtId="178" formatCode="0.0000000"/>
    <numFmt numFmtId="179" formatCode="0.000000"/>
    <numFmt numFmtId="180" formatCode="0.0"/>
    <numFmt numFmtId="181" formatCode="0.0%"/>
    <numFmt numFmtId="182" formatCode="0.000E+00"/>
    <numFmt numFmtId="183" formatCode="0.0E+00"/>
    <numFmt numFmtId="184" formatCode="0E+00"/>
    <numFmt numFmtId="185" formatCode="_(&quot;$&quot;* #,##0.000_);_(&quot;$&quot;* \(#,##0.000\);_(&quot;$&quot;* &quot;-&quot;??_);_(@_)"/>
    <numFmt numFmtId="186" formatCode="_(&quot;$&quot;* #,##0.0000_);_(&quot;$&quot;* \(#,##0.0000\);_(&quot;$&quot;* &quot;-&quot;??_);_(@_)"/>
    <numFmt numFmtId="187" formatCode="_(&quot;$&quot;* #,##0.0_);_(&quot;$&quot;* \(#,##0.0\);_(&quot;$&quot;* &quot;-&quot;??_);_(@_)"/>
    <numFmt numFmtId="188" formatCode="_(&quot;$&quot;* #,##0_);_(&quot;$&quot;* \(#,##0\);_(&quot;$&quot;* &quot;-&quot;??_);_(@_)"/>
    <numFmt numFmtId="189" formatCode="_(&quot;$&quot;* #,##0.00000_);_(&quot;$&quot;* \(#,##0.00000\);_(&quot;$&quot;* &quot;-&quot;??_);_(@_)"/>
    <numFmt numFmtId="190" formatCode="0.0000000000000"/>
    <numFmt numFmtId="191" formatCode="0.00000000000000"/>
    <numFmt numFmtId="192" formatCode="0.000000000000000"/>
    <numFmt numFmtId="193" formatCode="0.0000000000000000"/>
    <numFmt numFmtId="194" formatCode="0.00000000000000000"/>
    <numFmt numFmtId="195" formatCode="0.000000000000000000"/>
    <numFmt numFmtId="196" formatCode="0.0000000000000000000"/>
    <numFmt numFmtId="197" formatCode="0.00000000000000000000"/>
    <numFmt numFmtId="198" formatCode="#,##0.0"/>
    <numFmt numFmtId="199" formatCode="#,##0.000"/>
    <numFmt numFmtId="200" formatCode="#,##0.0000"/>
    <numFmt numFmtId="201" formatCode="#,##0.00000"/>
    <numFmt numFmtId="202" formatCode="#,##0.000000"/>
    <numFmt numFmtId="203" formatCode="#,##0.0000000"/>
    <numFmt numFmtId="204" formatCode="#,##0.00000000"/>
    <numFmt numFmtId="205" formatCode="&quot;Yes&quot;;&quot;Yes&quot;;&quot;No&quot;"/>
    <numFmt numFmtId="206" formatCode="&quot;True&quot;;&quot;True&quot;;&quot;False&quot;"/>
    <numFmt numFmtId="207" formatCode="&quot;On&quot;;&quot;On&quot;;&quot;Off&quot;"/>
  </numFmts>
  <fonts count="55">
    <font>
      <sz val="10"/>
      <name val="Arial"/>
      <family val="0"/>
    </font>
    <font>
      <b/>
      <sz val="10"/>
      <color indexed="10"/>
      <name val="Arial"/>
      <family val="2"/>
    </font>
    <font>
      <sz val="10"/>
      <color indexed="10"/>
      <name val="Arial"/>
      <family val="0"/>
    </font>
    <font>
      <sz val="10"/>
      <color indexed="10"/>
      <name val="Symbol"/>
      <family val="1"/>
    </font>
    <font>
      <b/>
      <sz val="10"/>
      <color indexed="10"/>
      <name val="Symbol"/>
      <family val="1"/>
    </font>
    <font>
      <b/>
      <vertAlign val="subscript"/>
      <sz val="10"/>
      <color indexed="10"/>
      <name val="Arial"/>
      <family val="2"/>
    </font>
    <font>
      <sz val="8"/>
      <name val="Arial"/>
      <family val="0"/>
    </font>
    <font>
      <sz val="9.75"/>
      <name val="Arial"/>
      <family val="2"/>
    </font>
    <font>
      <b/>
      <sz val="10"/>
      <color indexed="14"/>
      <name val="Arial"/>
      <family val="2"/>
    </font>
    <font>
      <sz val="10"/>
      <color indexed="14"/>
      <name val="Arial"/>
      <family val="2"/>
    </font>
    <font>
      <u val="single"/>
      <sz val="10"/>
      <color indexed="36"/>
      <name val="Arial"/>
      <family val="0"/>
    </font>
    <font>
      <u val="single"/>
      <sz val="10"/>
      <color indexed="12"/>
      <name val="Arial"/>
      <family val="0"/>
    </font>
    <font>
      <sz val="12"/>
      <name val="Times New Roman"/>
      <family val="0"/>
    </font>
    <font>
      <sz val="24"/>
      <name val="Times New Roman"/>
      <family val="1"/>
    </font>
    <font>
      <b/>
      <sz val="14"/>
      <name val="Times New Roman"/>
      <family val="1"/>
    </font>
    <font>
      <b/>
      <sz val="12"/>
      <color indexed="10"/>
      <name val="Times New Roman"/>
      <family val="0"/>
    </font>
    <font>
      <b/>
      <sz val="12"/>
      <name val="Times New Roman"/>
      <family val="0"/>
    </font>
    <font>
      <b/>
      <sz val="12"/>
      <color indexed="10"/>
      <name val="Symbol"/>
      <family val="1"/>
    </font>
    <font>
      <sz val="12"/>
      <color indexed="9"/>
      <name val="Times New Roman"/>
      <family val="1"/>
    </font>
    <font>
      <sz val="10"/>
      <color indexed="56"/>
      <name val="Arial"/>
      <family val="2"/>
    </font>
    <font>
      <sz val="8"/>
      <name val="Tahoma"/>
      <family val="2"/>
    </font>
    <font>
      <sz val="9.5"/>
      <name val="Arial"/>
      <family val="0"/>
    </font>
    <font>
      <sz val="12"/>
      <color indexed="10"/>
      <name val="Times New Roman"/>
      <family val="1"/>
    </font>
    <font>
      <b/>
      <vertAlign val="subscript"/>
      <sz val="12"/>
      <color indexed="10"/>
      <name val="Times New Roman"/>
      <family val="1"/>
    </font>
    <font>
      <b/>
      <sz val="12"/>
      <color indexed="12"/>
      <name val="Times New Roman"/>
      <family val="1"/>
    </font>
    <font>
      <b/>
      <vertAlign val="subscript"/>
      <sz val="12"/>
      <color indexed="12"/>
      <name val="Times New Roman"/>
      <family val="1"/>
    </font>
    <font>
      <sz val="12"/>
      <color indexed="12"/>
      <name val="Times New Roman"/>
      <family val="1"/>
    </font>
    <font>
      <b/>
      <sz val="12"/>
      <color indexed="14"/>
      <name val="Times New Roman"/>
      <family val="1"/>
    </font>
    <font>
      <b/>
      <vertAlign val="subscript"/>
      <sz val="12"/>
      <color indexed="14"/>
      <name val="Times New Roman"/>
      <family val="1"/>
    </font>
    <font>
      <sz val="12"/>
      <color indexed="14"/>
      <name val="Times New Roman"/>
      <family val="1"/>
    </font>
    <font>
      <vertAlign val="subscript"/>
      <sz val="12"/>
      <color indexed="14"/>
      <name val="Times New Roman"/>
      <family val="1"/>
    </font>
    <font>
      <vertAlign val="subscript"/>
      <sz val="12"/>
      <color indexed="12"/>
      <name val="Times New Roman"/>
      <family val="1"/>
    </font>
    <font>
      <sz val="11.5"/>
      <name val="Arial"/>
      <family val="2"/>
    </font>
    <font>
      <sz val="10"/>
      <color indexed="12"/>
      <name val="Arial"/>
      <family val="2"/>
    </font>
    <font>
      <b/>
      <sz val="10"/>
      <color indexed="12"/>
      <name val="Arial"/>
      <family val="2"/>
    </font>
    <font>
      <vertAlign val="superscript"/>
      <sz val="10"/>
      <name val="Arial"/>
      <family val="2"/>
    </font>
    <font>
      <sz val="10.25"/>
      <name val="Arial"/>
      <family val="0"/>
    </font>
    <font>
      <sz val="9.25"/>
      <name val="Arial"/>
      <family val="0"/>
    </font>
    <font>
      <sz val="8.25"/>
      <name val="Arial"/>
      <family val="0"/>
    </font>
    <font>
      <b/>
      <sz val="10"/>
      <name val="Arial"/>
      <family val="2"/>
    </font>
    <font>
      <sz val="12"/>
      <color indexed="53"/>
      <name val="Times New Roman"/>
      <family val="1"/>
    </font>
    <font>
      <vertAlign val="subscript"/>
      <sz val="12"/>
      <color indexed="53"/>
      <name val="Times New Roman"/>
      <family val="1"/>
    </font>
    <font>
      <sz val="12"/>
      <color indexed="11"/>
      <name val="Times New Roman"/>
      <family val="1"/>
    </font>
    <font>
      <b/>
      <sz val="12"/>
      <color indexed="53"/>
      <name val="Times New Roman"/>
      <family val="1"/>
    </font>
    <font>
      <b/>
      <vertAlign val="subscript"/>
      <sz val="12"/>
      <color indexed="53"/>
      <name val="Times New Roman"/>
      <family val="1"/>
    </font>
    <font>
      <b/>
      <sz val="9"/>
      <name val="Geneva"/>
      <family val="0"/>
    </font>
    <font>
      <sz val="12"/>
      <color indexed="17"/>
      <name val="Times New Roman"/>
      <family val="1"/>
    </font>
    <font>
      <vertAlign val="subscript"/>
      <sz val="12"/>
      <color indexed="17"/>
      <name val="Times New Roman"/>
      <family val="1"/>
    </font>
    <font>
      <sz val="10"/>
      <color indexed="17"/>
      <name val="Arial"/>
      <family val="0"/>
    </font>
    <font>
      <b/>
      <sz val="12"/>
      <color indexed="17"/>
      <name val="Times New Roman"/>
      <family val="0"/>
    </font>
    <font>
      <b/>
      <vertAlign val="subscript"/>
      <sz val="12"/>
      <color indexed="17"/>
      <name val="Times New Roman"/>
      <family val="0"/>
    </font>
    <font>
      <b/>
      <sz val="8"/>
      <name val="Tahoma"/>
      <family val="0"/>
    </font>
    <font>
      <b/>
      <vertAlign val="superscript"/>
      <sz val="8"/>
      <name val="Tahoma"/>
      <family val="2"/>
    </font>
    <font>
      <sz val="12"/>
      <color indexed="61"/>
      <name val="Times New Roman"/>
      <family val="1"/>
    </font>
    <font>
      <b/>
      <sz val="8"/>
      <name val="Arial"/>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s>
  <borders count="23">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lignment/>
      <protection/>
    </xf>
    <xf numFmtId="9" fontId="0" fillId="0" borderId="0" applyFont="0" applyFill="0" applyBorder="0" applyAlignment="0" applyProtection="0"/>
  </cellStyleXfs>
  <cellXfs count="141">
    <xf numFmtId="0" fontId="0" fillId="0" borderId="0" xfId="0" applyAlignment="1">
      <alignment/>
    </xf>
    <xf numFmtId="0" fontId="2"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4" fillId="0" borderId="3" xfId="0" applyFont="1" applyBorder="1" applyAlignment="1">
      <alignment/>
    </xf>
    <xf numFmtId="0" fontId="1" fillId="0" borderId="4" xfId="0" applyFont="1" applyBorder="1" applyAlignment="1">
      <alignment/>
    </xf>
    <xf numFmtId="0" fontId="4" fillId="0" borderId="5" xfId="0" applyFont="1" applyBorder="1" applyAlignment="1">
      <alignment/>
    </xf>
    <xf numFmtId="0" fontId="1" fillId="0" borderId="6" xfId="0" applyFont="1" applyBorder="1" applyAlignment="1">
      <alignment/>
    </xf>
    <xf numFmtId="0" fontId="0" fillId="0" borderId="0" xfId="0" applyAlignment="1">
      <alignment horizontal="center"/>
    </xf>
    <xf numFmtId="0" fontId="0" fillId="0" borderId="7" xfId="0" applyBorder="1" applyAlignment="1">
      <alignment horizontal="center"/>
    </xf>
    <xf numFmtId="0" fontId="3" fillId="0" borderId="7" xfId="0" applyFont="1" applyBorder="1" applyAlignment="1">
      <alignment horizontal="center"/>
    </xf>
    <xf numFmtId="0" fontId="1" fillId="0" borderId="0" xfId="0" applyFont="1" applyAlignment="1">
      <alignment horizontal="right"/>
    </xf>
    <xf numFmtId="0" fontId="1" fillId="0" borderId="0" xfId="0" applyFont="1" applyAlignment="1">
      <alignment/>
    </xf>
    <xf numFmtId="0" fontId="8" fillId="2" borderId="0" xfId="0" applyFont="1" applyFill="1" applyAlignment="1">
      <alignment/>
    </xf>
    <xf numFmtId="0" fontId="13" fillId="0" borderId="0" xfId="21" applyFont="1" applyAlignment="1">
      <alignment horizontal="left"/>
      <protection/>
    </xf>
    <xf numFmtId="0" fontId="12" fillId="0" borderId="0" xfId="21">
      <alignment/>
      <protection/>
    </xf>
    <xf numFmtId="0" fontId="12" fillId="0" borderId="8" xfId="21" applyBorder="1" applyAlignment="1">
      <alignment horizontal="center" wrapText="1"/>
      <protection/>
    </xf>
    <xf numFmtId="0" fontId="14" fillId="0" borderId="9" xfId="21" applyFont="1" applyBorder="1" applyAlignment="1">
      <alignment wrapText="1"/>
      <protection/>
    </xf>
    <xf numFmtId="0" fontId="12" fillId="0" borderId="10" xfId="21" applyBorder="1" applyAlignment="1">
      <alignment wrapText="1"/>
      <protection/>
    </xf>
    <xf numFmtId="0" fontId="12" fillId="0" borderId="11" xfId="21" applyBorder="1" applyAlignment="1">
      <alignment wrapText="1"/>
      <protection/>
    </xf>
    <xf numFmtId="0" fontId="12" fillId="0" borderId="0" xfId="21" applyAlignment="1">
      <alignment wrapText="1"/>
      <protection/>
    </xf>
    <xf numFmtId="0" fontId="0" fillId="0" borderId="0" xfId="0" applyAlignment="1">
      <alignment wrapText="1"/>
    </xf>
    <xf numFmtId="0" fontId="12" fillId="0" borderId="0" xfId="21" applyAlignment="1">
      <alignment horizontal="center"/>
      <protection/>
    </xf>
    <xf numFmtId="0" fontId="0" fillId="0" borderId="12" xfId="0" applyBorder="1" applyAlignment="1">
      <alignment/>
    </xf>
    <xf numFmtId="0" fontId="12" fillId="0" borderId="0" xfId="21" applyBorder="1">
      <alignment/>
      <protection/>
    </xf>
    <xf numFmtId="0" fontId="12" fillId="0" borderId="13" xfId="21" applyBorder="1">
      <alignment/>
      <protection/>
    </xf>
    <xf numFmtId="1" fontId="12" fillId="0" borderId="0" xfId="21" applyNumberFormat="1" applyBorder="1">
      <alignment/>
      <protection/>
    </xf>
    <xf numFmtId="0" fontId="12" fillId="0" borderId="2" xfId="21" applyBorder="1">
      <alignment/>
      <protection/>
    </xf>
    <xf numFmtId="0" fontId="15" fillId="0" borderId="14" xfId="21" applyFont="1" applyBorder="1">
      <alignment/>
      <protection/>
    </xf>
    <xf numFmtId="0" fontId="16" fillId="0" borderId="0" xfId="21" applyFont="1" applyAlignment="1">
      <alignment horizontal="center"/>
      <protection/>
    </xf>
    <xf numFmtId="0" fontId="12" fillId="0" borderId="15" xfId="21" applyBorder="1">
      <alignment/>
      <protection/>
    </xf>
    <xf numFmtId="2" fontId="12" fillId="0" borderId="7" xfId="21" applyNumberFormat="1" applyBorder="1">
      <alignment/>
      <protection/>
    </xf>
    <xf numFmtId="0" fontId="12" fillId="0" borderId="16" xfId="21" applyBorder="1">
      <alignment/>
      <protection/>
    </xf>
    <xf numFmtId="0" fontId="12" fillId="0" borderId="3" xfId="21" applyBorder="1">
      <alignment/>
      <protection/>
    </xf>
    <xf numFmtId="0" fontId="15" fillId="0" borderId="4" xfId="21" applyFont="1" applyBorder="1">
      <alignment/>
      <protection/>
    </xf>
    <xf numFmtId="0" fontId="12" fillId="0" borderId="3" xfId="21" applyFont="1" applyBorder="1">
      <alignment/>
      <protection/>
    </xf>
    <xf numFmtId="0" fontId="15" fillId="0" borderId="6" xfId="21" applyFont="1" applyBorder="1">
      <alignment/>
      <protection/>
    </xf>
    <xf numFmtId="10" fontId="12" fillId="0" borderId="0" xfId="22" applyNumberFormat="1" applyAlignment="1">
      <alignment/>
    </xf>
    <xf numFmtId="0" fontId="12" fillId="0" borderId="4" xfId="21" applyBorder="1">
      <alignment/>
      <protection/>
    </xf>
    <xf numFmtId="0" fontId="12" fillId="0" borderId="5" xfId="21" applyBorder="1">
      <alignment/>
      <protection/>
    </xf>
    <xf numFmtId="9" fontId="12" fillId="0" borderId="0" xfId="22" applyAlignment="1">
      <alignment/>
    </xf>
    <xf numFmtId="0" fontId="16" fillId="0" borderId="0" xfId="21" applyFont="1">
      <alignment/>
      <protection/>
    </xf>
    <xf numFmtId="0" fontId="18" fillId="0" borderId="0" xfId="21" applyFont="1">
      <alignment/>
      <protection/>
    </xf>
    <xf numFmtId="0" fontId="12" fillId="0" borderId="8" xfId="21" applyBorder="1">
      <alignment/>
      <protection/>
    </xf>
    <xf numFmtId="0" fontId="12" fillId="0" borderId="6" xfId="21" applyBorder="1">
      <alignment/>
      <protection/>
    </xf>
    <xf numFmtId="0" fontId="12" fillId="0" borderId="0" xfId="21" applyFont="1">
      <alignment/>
      <protection/>
    </xf>
    <xf numFmtId="0" fontId="22" fillId="0" borderId="0" xfId="21" applyFont="1" applyAlignment="1">
      <alignment horizontal="left"/>
      <protection/>
    </xf>
    <xf numFmtId="0" fontId="17" fillId="0" borderId="3" xfId="21" applyFont="1" applyBorder="1">
      <alignment/>
      <protection/>
    </xf>
    <xf numFmtId="0" fontId="15" fillId="0" borderId="5" xfId="21" applyFont="1" applyBorder="1">
      <alignment/>
      <protection/>
    </xf>
    <xf numFmtId="0" fontId="26" fillId="0" borderId="3" xfId="21" applyFont="1" applyBorder="1">
      <alignment/>
      <protection/>
    </xf>
    <xf numFmtId="172" fontId="26" fillId="0" borderId="4" xfId="22" applyNumberFormat="1" applyFont="1" applyBorder="1" applyAlignment="1">
      <alignment/>
    </xf>
    <xf numFmtId="171" fontId="26" fillId="0" borderId="4" xfId="22" applyNumberFormat="1" applyFont="1" applyBorder="1" applyAlignment="1">
      <alignment/>
    </xf>
    <xf numFmtId="0" fontId="26" fillId="0" borderId="5" xfId="21" applyFont="1" applyBorder="1">
      <alignment/>
      <protection/>
    </xf>
    <xf numFmtId="172" fontId="26" fillId="0" borderId="6" xfId="22" applyNumberFormat="1" applyFont="1" applyBorder="1" applyAlignment="1">
      <alignment/>
    </xf>
    <xf numFmtId="0" fontId="29" fillId="0" borderId="3" xfId="21" applyFont="1" applyBorder="1">
      <alignment/>
      <protection/>
    </xf>
    <xf numFmtId="172" fontId="29" fillId="0" borderId="4" xfId="22" applyNumberFormat="1" applyFont="1" applyBorder="1" applyAlignment="1">
      <alignment/>
    </xf>
    <xf numFmtId="171" fontId="29" fillId="0" borderId="4" xfId="22" applyNumberFormat="1" applyFont="1" applyBorder="1" applyAlignment="1">
      <alignment/>
    </xf>
    <xf numFmtId="0" fontId="29" fillId="0" borderId="5" xfId="21" applyFont="1" applyBorder="1">
      <alignment/>
      <protection/>
    </xf>
    <xf numFmtId="172" fontId="29" fillId="0" borderId="6" xfId="22" applyNumberFormat="1" applyFont="1" applyBorder="1" applyAlignment="1">
      <alignment/>
    </xf>
    <xf numFmtId="0" fontId="29" fillId="0" borderId="0" xfId="21" applyFont="1">
      <alignment/>
      <protection/>
    </xf>
    <xf numFmtId="9" fontId="29" fillId="0" borderId="8" xfId="22" applyFont="1" applyBorder="1" applyAlignment="1">
      <alignment horizontal="center" wrapText="1"/>
    </xf>
    <xf numFmtId="172" fontId="29" fillId="0" borderId="0" xfId="21" applyNumberFormat="1" applyFont="1">
      <alignment/>
      <protection/>
    </xf>
    <xf numFmtId="0" fontId="26" fillId="0" borderId="0" xfId="22" applyNumberFormat="1" applyFont="1" applyAlignment="1">
      <alignment horizontal="center"/>
    </xf>
    <xf numFmtId="9" fontId="26" fillId="0" borderId="8" xfId="22" applyFont="1" applyBorder="1" applyAlignment="1">
      <alignment horizontal="center" wrapText="1"/>
    </xf>
    <xf numFmtId="172" fontId="26" fillId="0" borderId="0" xfId="22" applyNumberFormat="1" applyFont="1" applyAlignment="1">
      <alignment horizontal="center"/>
    </xf>
    <xf numFmtId="0" fontId="33" fillId="0" borderId="0" xfId="0" applyFont="1" applyAlignment="1">
      <alignment/>
    </xf>
    <xf numFmtId="0" fontId="34" fillId="0" borderId="0" xfId="0" applyFont="1" applyAlignment="1">
      <alignment/>
    </xf>
    <xf numFmtId="0" fontId="0" fillId="0" borderId="0" xfId="0" applyAlignment="1">
      <alignment horizontal="right"/>
    </xf>
    <xf numFmtId="0" fontId="0" fillId="0" borderId="0" xfId="0" applyFont="1" applyAlignment="1">
      <alignment/>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7" xfId="0" applyBorder="1" applyAlignment="1">
      <alignment horizontal="center" wrapText="1"/>
    </xf>
    <xf numFmtId="0" fontId="0" fillId="0" borderId="7" xfId="0" applyBorder="1" applyAlignment="1">
      <alignment wrapText="1"/>
    </xf>
    <xf numFmtId="0" fontId="40" fillId="0" borderId="0" xfId="22" applyNumberFormat="1" applyFont="1" applyAlignment="1">
      <alignment horizontal="center"/>
    </xf>
    <xf numFmtId="9" fontId="40" fillId="0" borderId="8" xfId="22" applyFont="1" applyBorder="1" applyAlignment="1">
      <alignment horizontal="center" wrapText="1"/>
    </xf>
    <xf numFmtId="172" fontId="40" fillId="0" borderId="0" xfId="22" applyNumberFormat="1" applyFont="1" applyAlignment="1">
      <alignment horizontal="center"/>
    </xf>
    <xf numFmtId="0" fontId="40" fillId="0" borderId="3" xfId="21" applyFont="1" applyBorder="1">
      <alignment/>
      <protection/>
    </xf>
    <xf numFmtId="172" fontId="40" fillId="0" borderId="4" xfId="22" applyNumberFormat="1" applyFont="1" applyBorder="1" applyAlignment="1">
      <alignment/>
    </xf>
    <xf numFmtId="171" fontId="40" fillId="0" borderId="4" xfId="22" applyNumberFormat="1" applyFont="1" applyBorder="1" applyAlignment="1">
      <alignment/>
    </xf>
    <xf numFmtId="0" fontId="40" fillId="0" borderId="5" xfId="21" applyFont="1" applyBorder="1">
      <alignment/>
      <protection/>
    </xf>
    <xf numFmtId="172" fontId="40" fillId="0" borderId="6" xfId="22" applyNumberFormat="1" applyFont="1" applyBorder="1" applyAlignment="1">
      <alignment/>
    </xf>
    <xf numFmtId="0" fontId="42" fillId="0" borderId="0" xfId="21" applyFont="1" applyBorder="1">
      <alignment/>
      <protection/>
    </xf>
    <xf numFmtId="0" fontId="12" fillId="0" borderId="13" xfId="21" applyFont="1" applyBorder="1">
      <alignment/>
      <protection/>
    </xf>
    <xf numFmtId="0" fontId="46" fillId="0" borderId="0" xfId="21" applyFont="1">
      <alignment/>
      <protection/>
    </xf>
    <xf numFmtId="9" fontId="46" fillId="0" borderId="8" xfId="22" applyFont="1" applyBorder="1" applyAlignment="1">
      <alignment horizontal="center" wrapText="1"/>
    </xf>
    <xf numFmtId="172" fontId="46" fillId="0" borderId="0" xfId="21" applyNumberFormat="1" applyFont="1">
      <alignment/>
      <protection/>
    </xf>
    <xf numFmtId="0" fontId="48" fillId="0" borderId="0" xfId="0" applyFont="1" applyAlignment="1">
      <alignment/>
    </xf>
    <xf numFmtId="0" fontId="46" fillId="0" borderId="3" xfId="21" applyFont="1" applyBorder="1">
      <alignment/>
      <protection/>
    </xf>
    <xf numFmtId="172" fontId="46" fillId="0" borderId="4" xfId="22" applyNumberFormat="1" applyFont="1" applyBorder="1" applyAlignment="1">
      <alignment/>
    </xf>
    <xf numFmtId="171" fontId="46" fillId="0" borderId="4" xfId="22" applyNumberFormat="1" applyFont="1" applyBorder="1" applyAlignment="1">
      <alignment/>
    </xf>
    <xf numFmtId="0" fontId="46" fillId="0" borderId="5" xfId="21" applyFont="1" applyBorder="1">
      <alignment/>
      <protection/>
    </xf>
    <xf numFmtId="172" fontId="46" fillId="0" borderId="6" xfId="22" applyNumberFormat="1" applyFont="1" applyBorder="1" applyAlignment="1">
      <alignment/>
    </xf>
    <xf numFmtId="0" fontId="39" fillId="0" borderId="0" xfId="0" applyFont="1" applyFill="1" applyAlignment="1">
      <alignment/>
    </xf>
    <xf numFmtId="17" fontId="0" fillId="0" borderId="0" xfId="0" applyNumberFormat="1" applyAlignment="1">
      <alignment/>
    </xf>
    <xf numFmtId="0" fontId="11" fillId="0" borderId="0" xfId="20" applyAlignment="1">
      <alignment/>
    </xf>
    <xf numFmtId="180" fontId="2" fillId="0" borderId="0" xfId="0" applyNumberFormat="1" applyFont="1" applyAlignment="1">
      <alignment horizontal="center"/>
    </xf>
    <xf numFmtId="180" fontId="0" fillId="0" borderId="0" xfId="0" applyNumberFormat="1" applyAlignment="1">
      <alignment horizontal="center"/>
    </xf>
    <xf numFmtId="180" fontId="9" fillId="2" borderId="0" xfId="0" applyNumberFormat="1" applyFont="1" applyFill="1" applyAlignment="1">
      <alignment horizontal="center"/>
    </xf>
    <xf numFmtId="180" fontId="2" fillId="0" borderId="0" xfId="0" applyNumberFormat="1" applyFont="1" applyAlignment="1">
      <alignment/>
    </xf>
    <xf numFmtId="180" fontId="0" fillId="0" borderId="0" xfId="0" applyNumberFormat="1" applyAlignment="1">
      <alignment/>
    </xf>
    <xf numFmtId="180" fontId="0" fillId="0" borderId="0" xfId="0" applyNumberFormat="1" applyFont="1" applyFill="1" applyAlignment="1">
      <alignment horizontal="center"/>
    </xf>
    <xf numFmtId="180" fontId="8" fillId="2" borderId="0" xfId="0" applyNumberFormat="1" applyFont="1" applyFill="1" applyAlignment="1">
      <alignment horizontal="center"/>
    </xf>
    <xf numFmtId="180" fontId="0" fillId="0" borderId="0" xfId="0" applyNumberFormat="1" applyFont="1" applyAlignment="1">
      <alignment horizontal="center"/>
    </xf>
    <xf numFmtId="0" fontId="0" fillId="3" borderId="0" xfId="0" applyFill="1" applyAlignment="1">
      <alignment/>
    </xf>
    <xf numFmtId="0" fontId="0" fillId="0" borderId="1" xfId="0" applyBorder="1" applyAlignment="1">
      <alignment/>
    </xf>
    <xf numFmtId="0" fontId="0" fillId="0" borderId="22" xfId="0" applyBorder="1" applyAlignment="1">
      <alignment/>
    </xf>
    <xf numFmtId="0" fontId="0" fillId="4" borderId="22" xfId="0" applyFill="1" applyBorder="1" applyAlignment="1">
      <alignment/>
    </xf>
    <xf numFmtId="0" fontId="0" fillId="3" borderId="2" xfId="0" applyFill="1" applyBorder="1" applyAlignment="1">
      <alignment/>
    </xf>
    <xf numFmtId="0" fontId="0" fillId="4" borderId="0" xfId="0" applyFill="1" applyBorder="1" applyAlignment="1">
      <alignment/>
    </xf>
    <xf numFmtId="0" fontId="0" fillId="3" borderId="4" xfId="0" applyFill="1" applyBorder="1" applyAlignment="1">
      <alignment/>
    </xf>
    <xf numFmtId="0" fontId="0" fillId="5" borderId="0" xfId="0" applyFill="1" applyBorder="1" applyAlignment="1">
      <alignment/>
    </xf>
    <xf numFmtId="0" fontId="0" fillId="5" borderId="4" xfId="0" applyFill="1" applyBorder="1" applyAlignment="1">
      <alignment/>
    </xf>
    <xf numFmtId="0" fontId="0" fillId="0" borderId="21" xfId="0" applyBorder="1" applyAlignment="1">
      <alignment/>
    </xf>
    <xf numFmtId="0" fontId="0" fillId="5" borderId="0" xfId="0" applyFill="1" applyBorder="1" applyAlignment="1">
      <alignment horizontal="left"/>
    </xf>
    <xf numFmtId="0" fontId="0" fillId="5" borderId="0" xfId="0" applyFill="1" applyAlignment="1">
      <alignment/>
    </xf>
    <xf numFmtId="0" fontId="0" fillId="0" borderId="6" xfId="0" applyBorder="1" applyAlignment="1">
      <alignment/>
    </xf>
    <xf numFmtId="0" fontId="0" fillId="4" borderId="0" xfId="0" applyFill="1" applyAlignment="1">
      <alignment/>
    </xf>
    <xf numFmtId="0" fontId="1" fillId="3" borderId="0" xfId="0" applyFont="1" applyFill="1" applyAlignment="1">
      <alignment/>
    </xf>
    <xf numFmtId="0" fontId="1" fillId="4" borderId="0" xfId="0" applyFont="1" applyFill="1" applyAlignment="1">
      <alignment/>
    </xf>
    <xf numFmtId="0" fontId="1" fillId="5" borderId="0" xfId="0" applyFont="1" applyFill="1" applyAlignment="1">
      <alignment/>
    </xf>
    <xf numFmtId="0" fontId="53" fillId="0" borderId="0" xfId="21" applyFont="1">
      <alignment/>
      <protection/>
    </xf>
    <xf numFmtId="0" fontId="24" fillId="0" borderId="1" xfId="21" applyFont="1" applyBorder="1" applyAlignment="1">
      <alignment horizontal="center"/>
      <protection/>
    </xf>
    <xf numFmtId="0" fontId="24" fillId="0" borderId="2" xfId="21" applyFont="1" applyBorder="1" applyAlignment="1">
      <alignment horizontal="center"/>
      <protection/>
    </xf>
    <xf numFmtId="0" fontId="27" fillId="0" borderId="1" xfId="21" applyFont="1" applyBorder="1" applyAlignment="1">
      <alignment horizontal="center"/>
      <protection/>
    </xf>
    <xf numFmtId="0" fontId="27" fillId="0" borderId="2" xfId="21" applyFont="1" applyBorder="1" applyAlignment="1">
      <alignment horizontal="center"/>
      <protection/>
    </xf>
    <xf numFmtId="0" fontId="43" fillId="0" borderId="1" xfId="21" applyFont="1" applyBorder="1" applyAlignment="1">
      <alignment horizontal="center"/>
      <protection/>
    </xf>
    <xf numFmtId="0" fontId="43" fillId="0" borderId="2" xfId="21" applyFont="1" applyBorder="1" applyAlignment="1">
      <alignment horizontal="center"/>
      <protection/>
    </xf>
    <xf numFmtId="0" fontId="49" fillId="0" borderId="1" xfId="21" applyFont="1" applyBorder="1" applyAlignment="1">
      <alignment horizontal="center"/>
      <protection/>
    </xf>
    <xf numFmtId="0" fontId="49" fillId="0" borderId="2" xfId="21" applyFont="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MonteCarlo"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Definition!$B$13</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numFmt formatCode="General"/>
            </c:trendlineLbl>
          </c:trendline>
          <c:xVal>
            <c:numRef>
              <c:f>Definition!$A$14:$A$18</c:f>
              <c:numCache>
                <c:ptCount val="5"/>
                <c:pt idx="0">
                  <c:v>0</c:v>
                </c:pt>
                <c:pt idx="1">
                  <c:v>0</c:v>
                </c:pt>
                <c:pt idx="2">
                  <c:v>0</c:v>
                </c:pt>
                <c:pt idx="3">
                  <c:v>0</c:v>
                </c:pt>
                <c:pt idx="4">
                  <c:v>0</c:v>
                </c:pt>
              </c:numCache>
            </c:numRef>
          </c:xVal>
          <c:yVal>
            <c:numRef>
              <c:f>Definition!$B$14:$B$18</c:f>
              <c:numCache>
                <c:ptCount val="5"/>
                <c:pt idx="0">
                  <c:v>0</c:v>
                </c:pt>
                <c:pt idx="1">
                  <c:v>0</c:v>
                </c:pt>
                <c:pt idx="2">
                  <c:v>0</c:v>
                </c:pt>
                <c:pt idx="3">
                  <c:v>0</c:v>
                </c:pt>
                <c:pt idx="4">
                  <c:v>0</c:v>
                </c:pt>
              </c:numCache>
            </c:numRef>
          </c:yVal>
          <c:smooth val="0"/>
        </c:ser>
        <c:ser>
          <c:idx val="1"/>
          <c:order val="1"/>
          <c:tx>
            <c:strRef>
              <c:f>Definition!$C$13</c:f>
              <c:strCache>
                <c:ptCount val="1"/>
                <c:pt idx="0">
                  <c:v>pred 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Definition!$A$14:$A$18</c:f>
              <c:numCache>
                <c:ptCount val="5"/>
                <c:pt idx="0">
                  <c:v>0</c:v>
                </c:pt>
                <c:pt idx="1">
                  <c:v>0</c:v>
                </c:pt>
                <c:pt idx="2">
                  <c:v>0</c:v>
                </c:pt>
                <c:pt idx="3">
                  <c:v>0</c:v>
                </c:pt>
                <c:pt idx="4">
                  <c:v>0</c:v>
                </c:pt>
              </c:numCache>
            </c:numRef>
          </c:xVal>
          <c:yVal>
            <c:numRef>
              <c:f>Definition!$C$14:$C$18</c:f>
              <c:numCache>
                <c:ptCount val="5"/>
                <c:pt idx="0">
                  <c:v>0</c:v>
                </c:pt>
                <c:pt idx="1">
                  <c:v>0</c:v>
                </c:pt>
                <c:pt idx="2">
                  <c:v>0</c:v>
                </c:pt>
                <c:pt idx="3">
                  <c:v>0</c:v>
                </c:pt>
                <c:pt idx="4">
                  <c:v>0</c:v>
                </c:pt>
              </c:numCache>
            </c:numRef>
          </c:yVal>
          <c:smooth val="0"/>
        </c:ser>
        <c:axId val="67067935"/>
        <c:axId val="66740504"/>
      </c:scatterChart>
      <c:valAx>
        <c:axId val="67067935"/>
        <c:scaling>
          <c:orientation val="minMax"/>
        </c:scaling>
        <c:axPos val="b"/>
        <c:delete val="0"/>
        <c:numFmt formatCode="General" sourceLinked="1"/>
        <c:majorTickMark val="out"/>
        <c:minorTickMark val="none"/>
        <c:tickLblPos val="nextTo"/>
        <c:crossAx val="66740504"/>
        <c:crosses val="autoZero"/>
        <c:crossBetween val="midCat"/>
        <c:dispUnits/>
      </c:valAx>
      <c:valAx>
        <c:axId val="66740504"/>
        <c:scaling>
          <c:orientation val="minMax"/>
        </c:scaling>
        <c:axPos val="l"/>
        <c:majorGridlines/>
        <c:delete val="0"/>
        <c:numFmt formatCode="General" sourceLinked="1"/>
        <c:majorTickMark val="out"/>
        <c:minorTickMark val="none"/>
        <c:tickLblPos val="nextTo"/>
        <c:crossAx val="67067935"/>
        <c:crosses val="autoZero"/>
        <c:crossBetween val="midCat"/>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90"/>
      <c:depthPercent val="100"/>
      <c:rAngAx val="0"/>
      <c:perspective val="30"/>
    </c:view3D>
    <c:plotArea>
      <c:layout>
        <c:manualLayout>
          <c:xMode val="edge"/>
          <c:yMode val="edge"/>
          <c:x val="0"/>
          <c:y val="0"/>
          <c:w val="1"/>
          <c:h val="1"/>
        </c:manualLayout>
      </c:layout>
      <c:surface3DChart>
        <c:ser>
          <c:idx val="0"/>
          <c:order val="0"/>
          <c:tx>
            <c:v>0</c:v>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Dead!$AD$40:$AL$40</c:f>
              <c:numCache>
                <c:ptCount val="9"/>
                <c:pt idx="0">
                  <c:v>0</c:v>
                </c:pt>
                <c:pt idx="1">
                  <c:v>0</c:v>
                </c:pt>
                <c:pt idx="2">
                  <c:v>0</c:v>
                </c:pt>
                <c:pt idx="3">
                  <c:v>0</c:v>
                </c:pt>
                <c:pt idx="4">
                  <c:v>0</c:v>
                </c:pt>
                <c:pt idx="5">
                  <c:v>0</c:v>
                </c:pt>
                <c:pt idx="6">
                  <c:v>0</c:v>
                </c:pt>
                <c:pt idx="7">
                  <c:v>0</c:v>
                </c:pt>
                <c:pt idx="8">
                  <c:v>0</c:v>
                </c:pt>
              </c:numCache>
            </c:numRef>
          </c:val>
        </c:ser>
        <c:ser>
          <c:idx val="1"/>
          <c:order val="1"/>
          <c:tx>
            <c:strRef>
              <c:f>Dead!$AC$41</c:f>
              <c:strCache>
                <c:ptCount val="1"/>
                <c:pt idx="0">
                  <c:v>0.5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Dead!$AD$41:$AL$41</c:f>
              <c:numCache>
                <c:ptCount val="9"/>
                <c:pt idx="0">
                  <c:v>0</c:v>
                </c:pt>
                <c:pt idx="1">
                  <c:v>0</c:v>
                </c:pt>
                <c:pt idx="2">
                  <c:v>0</c:v>
                </c:pt>
                <c:pt idx="3">
                  <c:v>0</c:v>
                </c:pt>
                <c:pt idx="4">
                  <c:v>0</c:v>
                </c:pt>
                <c:pt idx="5">
                  <c:v>0</c:v>
                </c:pt>
                <c:pt idx="6">
                  <c:v>0</c:v>
                </c:pt>
                <c:pt idx="7">
                  <c:v>0</c:v>
                </c:pt>
                <c:pt idx="8">
                  <c:v>0</c:v>
                </c:pt>
              </c:numCache>
            </c:numRef>
          </c:val>
        </c:ser>
        <c:ser>
          <c:idx val="2"/>
          <c:order val="2"/>
          <c:tx>
            <c:strRef>
              <c:f>Dead!$AC$42</c:f>
              <c:strCache>
                <c:ptCount val="1"/>
                <c:pt idx="0">
                  <c:v>1</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Dead!$AD$42:$AL$42</c:f>
              <c:numCache>
                <c:ptCount val="9"/>
                <c:pt idx="0">
                  <c:v>0</c:v>
                </c:pt>
                <c:pt idx="1">
                  <c:v>0</c:v>
                </c:pt>
                <c:pt idx="2">
                  <c:v>0</c:v>
                </c:pt>
                <c:pt idx="3">
                  <c:v>0</c:v>
                </c:pt>
                <c:pt idx="4">
                  <c:v>0</c:v>
                </c:pt>
                <c:pt idx="5">
                  <c:v>0</c:v>
                </c:pt>
                <c:pt idx="6">
                  <c:v>0</c:v>
                </c:pt>
                <c:pt idx="7">
                  <c:v>0</c:v>
                </c:pt>
                <c:pt idx="8">
                  <c:v>0</c:v>
                </c:pt>
              </c:numCache>
            </c:numRef>
          </c:val>
        </c:ser>
        <c:ser>
          <c:idx val="3"/>
          <c:order val="3"/>
          <c:tx>
            <c:strRef>
              <c:f>Dead!$AC$43</c:f>
              <c:strCache>
                <c:ptCount val="1"/>
                <c:pt idx="0">
                  <c:v>1.5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Dead!$AD$43:$AL$43</c:f>
              <c:numCache>
                <c:ptCount val="9"/>
                <c:pt idx="0">
                  <c:v>0</c:v>
                </c:pt>
                <c:pt idx="1">
                  <c:v>0</c:v>
                </c:pt>
                <c:pt idx="2">
                  <c:v>0</c:v>
                </c:pt>
                <c:pt idx="3">
                  <c:v>0</c:v>
                </c:pt>
                <c:pt idx="4">
                  <c:v>0</c:v>
                </c:pt>
                <c:pt idx="5">
                  <c:v>0</c:v>
                </c:pt>
                <c:pt idx="6">
                  <c:v>0</c:v>
                </c:pt>
                <c:pt idx="7">
                  <c:v>0</c:v>
                </c:pt>
                <c:pt idx="8">
                  <c:v>0</c:v>
                </c:pt>
              </c:numCache>
            </c:numRef>
          </c:val>
        </c:ser>
        <c:ser>
          <c:idx val="4"/>
          <c:order val="4"/>
          <c:tx>
            <c:strRef>
              <c:f>Dead!$AC$44</c:f>
              <c:strCache>
                <c:ptCount val="1"/>
                <c:pt idx="0">
                  <c:v>2</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Dead!$AD$44:$AL$44</c:f>
              <c:numCache>
                <c:ptCount val="9"/>
                <c:pt idx="0">
                  <c:v>0</c:v>
                </c:pt>
                <c:pt idx="1">
                  <c:v>0</c:v>
                </c:pt>
                <c:pt idx="2">
                  <c:v>0</c:v>
                </c:pt>
                <c:pt idx="3">
                  <c:v>0</c:v>
                </c:pt>
                <c:pt idx="4">
                  <c:v>0</c:v>
                </c:pt>
                <c:pt idx="5">
                  <c:v>0</c:v>
                </c:pt>
                <c:pt idx="6">
                  <c:v>0</c:v>
                </c:pt>
                <c:pt idx="7">
                  <c:v>0</c:v>
                </c:pt>
                <c:pt idx="8">
                  <c:v>0</c:v>
                </c:pt>
              </c:numCache>
            </c:numRef>
          </c:val>
        </c:ser>
        <c:ser>
          <c:idx val="5"/>
          <c:order val="5"/>
          <c:tx>
            <c:strRef>
              <c:f>Dead!$AC$45</c:f>
              <c:strCache>
                <c:ptCount val="1"/>
                <c:pt idx="0">
                  <c:v>2.5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Dead!$AD$45:$AL$45</c:f>
              <c:numCache>
                <c:ptCount val="9"/>
                <c:pt idx="0">
                  <c:v>0</c:v>
                </c:pt>
                <c:pt idx="1">
                  <c:v>0</c:v>
                </c:pt>
                <c:pt idx="2">
                  <c:v>0</c:v>
                </c:pt>
                <c:pt idx="3">
                  <c:v>0</c:v>
                </c:pt>
                <c:pt idx="4">
                  <c:v>0</c:v>
                </c:pt>
                <c:pt idx="5">
                  <c:v>0</c:v>
                </c:pt>
                <c:pt idx="6">
                  <c:v>0</c:v>
                </c:pt>
                <c:pt idx="7">
                  <c:v>0</c:v>
                </c:pt>
                <c:pt idx="8">
                  <c:v>0</c:v>
                </c:pt>
              </c:numCache>
            </c:numRef>
          </c:val>
        </c:ser>
        <c:ser>
          <c:idx val="6"/>
          <c:order val="6"/>
          <c:tx>
            <c:strRef>
              <c:f>Dead!$AC$46</c:f>
              <c:strCache>
                <c:ptCount val="1"/>
                <c:pt idx="0">
                  <c:v>3</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Dead!$AD$46:$AL$46</c:f>
              <c:numCache>
                <c:ptCount val="9"/>
                <c:pt idx="0">
                  <c:v>0</c:v>
                </c:pt>
                <c:pt idx="1">
                  <c:v>0</c:v>
                </c:pt>
                <c:pt idx="2">
                  <c:v>0</c:v>
                </c:pt>
                <c:pt idx="3">
                  <c:v>0</c:v>
                </c:pt>
                <c:pt idx="4">
                  <c:v>0</c:v>
                </c:pt>
                <c:pt idx="5">
                  <c:v>0</c:v>
                </c:pt>
                <c:pt idx="6">
                  <c:v>0</c:v>
                </c:pt>
                <c:pt idx="7">
                  <c:v>0</c:v>
                </c:pt>
                <c:pt idx="8">
                  <c:v>0</c:v>
                </c:pt>
              </c:numCache>
            </c:numRef>
          </c:val>
        </c:ser>
        <c:ser>
          <c:idx val="7"/>
          <c:order val="7"/>
          <c:tx>
            <c:strRef>
              <c:f>Dead!$AC$47</c:f>
              <c:strCache>
                <c:ptCount val="1"/>
                <c:pt idx="0">
                  <c:v>3.5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Dead!$AD$47:$AL$47</c:f>
              <c:numCache>
                <c:ptCount val="9"/>
                <c:pt idx="0">
                  <c:v>0</c:v>
                </c:pt>
                <c:pt idx="1">
                  <c:v>0</c:v>
                </c:pt>
                <c:pt idx="2">
                  <c:v>0</c:v>
                </c:pt>
                <c:pt idx="3">
                  <c:v>0</c:v>
                </c:pt>
                <c:pt idx="4">
                  <c:v>0</c:v>
                </c:pt>
                <c:pt idx="5">
                  <c:v>0</c:v>
                </c:pt>
                <c:pt idx="6">
                  <c:v>0</c:v>
                </c:pt>
                <c:pt idx="7">
                  <c:v>0</c:v>
                </c:pt>
                <c:pt idx="8">
                  <c:v>0</c:v>
                </c:pt>
              </c:numCache>
            </c:numRef>
          </c:val>
        </c:ser>
        <c:ser>
          <c:idx val="8"/>
          <c:order val="8"/>
          <c:tx>
            <c:strRef>
              <c:f>Dead!$AC$48</c:f>
              <c:strCache>
                <c:ptCount val="1"/>
                <c:pt idx="0">
                  <c:v>4</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Dead!$AD$48:$AL$48</c:f>
              <c:numCache>
                <c:ptCount val="9"/>
                <c:pt idx="0">
                  <c:v>0</c:v>
                </c:pt>
                <c:pt idx="1">
                  <c:v>0</c:v>
                </c:pt>
                <c:pt idx="2">
                  <c:v>0</c:v>
                </c:pt>
                <c:pt idx="3">
                  <c:v>0</c:v>
                </c:pt>
                <c:pt idx="4">
                  <c:v>0</c:v>
                </c:pt>
                <c:pt idx="5">
                  <c:v>0</c:v>
                </c:pt>
                <c:pt idx="6">
                  <c:v>0</c:v>
                </c:pt>
                <c:pt idx="7">
                  <c:v>0</c:v>
                </c:pt>
                <c:pt idx="8">
                  <c:v>0</c:v>
                </c:pt>
              </c:numCache>
            </c:numRef>
          </c:val>
        </c:ser>
        <c:ser>
          <c:idx val="9"/>
          <c:order val="9"/>
          <c:tx>
            <c:strRef>
              <c:f>Dead!$AC$49</c:f>
              <c:strCache>
                <c:ptCount val="1"/>
                <c:pt idx="0">
                  <c:v>4.5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Dead!$AD$49:$AL$49</c:f>
              <c:numCache>
                <c:ptCount val="9"/>
                <c:pt idx="0">
                  <c:v>0</c:v>
                </c:pt>
                <c:pt idx="1">
                  <c:v>0</c:v>
                </c:pt>
                <c:pt idx="2">
                  <c:v>0</c:v>
                </c:pt>
                <c:pt idx="3">
                  <c:v>0</c:v>
                </c:pt>
                <c:pt idx="4">
                  <c:v>0</c:v>
                </c:pt>
                <c:pt idx="5">
                  <c:v>0</c:v>
                </c:pt>
                <c:pt idx="6">
                  <c:v>0</c:v>
                </c:pt>
                <c:pt idx="7">
                  <c:v>0</c:v>
                </c:pt>
                <c:pt idx="8">
                  <c:v>0</c:v>
                </c:pt>
              </c:numCache>
            </c:numRef>
          </c:val>
        </c:ser>
        <c:ser>
          <c:idx val="10"/>
          <c:order val="10"/>
          <c:tx>
            <c:strRef>
              <c:f>Dead!$AC$50</c:f>
              <c:strCache>
                <c:ptCount val="1"/>
                <c:pt idx="0">
                  <c:v>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Dead!$AD$50:$AL$50</c:f>
              <c:numCache>
                <c:ptCount val="9"/>
                <c:pt idx="0">
                  <c:v>0</c:v>
                </c:pt>
                <c:pt idx="1">
                  <c:v>0</c:v>
                </c:pt>
                <c:pt idx="2">
                  <c:v>0</c:v>
                </c:pt>
                <c:pt idx="3">
                  <c:v>0</c:v>
                </c:pt>
                <c:pt idx="4">
                  <c:v>0</c:v>
                </c:pt>
                <c:pt idx="5">
                  <c:v>0</c:v>
                </c:pt>
                <c:pt idx="6">
                  <c:v>0</c:v>
                </c:pt>
                <c:pt idx="7">
                  <c:v>0</c:v>
                </c:pt>
                <c:pt idx="8">
                  <c:v>0</c:v>
                </c:pt>
              </c:numCache>
            </c:numRef>
          </c:val>
        </c:ser>
        <c:ser>
          <c:idx val="11"/>
          <c:order val="11"/>
          <c:tx>
            <c:strRef>
              <c:f>Dead!$AC$51</c:f>
              <c:strCache>
                <c:ptCount val="1"/>
                <c:pt idx="0">
                  <c:v>5.5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Dead!$AD$51:$AL$51</c:f>
              <c:numCache>
                <c:ptCount val="9"/>
                <c:pt idx="0">
                  <c:v>0</c:v>
                </c:pt>
                <c:pt idx="1">
                  <c:v>0</c:v>
                </c:pt>
                <c:pt idx="2">
                  <c:v>0</c:v>
                </c:pt>
                <c:pt idx="3">
                  <c:v>0</c:v>
                </c:pt>
                <c:pt idx="4">
                  <c:v>0</c:v>
                </c:pt>
                <c:pt idx="5">
                  <c:v>0</c:v>
                </c:pt>
                <c:pt idx="6">
                  <c:v>0</c:v>
                </c:pt>
                <c:pt idx="7">
                  <c:v>0</c:v>
                </c:pt>
                <c:pt idx="8">
                  <c:v>0</c:v>
                </c:pt>
              </c:numCache>
            </c:numRef>
          </c:val>
        </c:ser>
        <c:ser>
          <c:idx val="12"/>
          <c:order val="12"/>
          <c:tx>
            <c:strRef>
              <c:f>Dead!$AC$52</c:f>
              <c:strCache>
                <c:ptCount val="1"/>
                <c:pt idx="0">
                  <c:v>6</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Dead!$AD$52:$AL$52</c:f>
              <c:numCache>
                <c:ptCount val="9"/>
                <c:pt idx="0">
                  <c:v>0</c:v>
                </c:pt>
                <c:pt idx="1">
                  <c:v>0</c:v>
                </c:pt>
                <c:pt idx="2">
                  <c:v>0</c:v>
                </c:pt>
                <c:pt idx="3">
                  <c:v>0</c:v>
                </c:pt>
                <c:pt idx="4">
                  <c:v>0</c:v>
                </c:pt>
                <c:pt idx="5">
                  <c:v>0</c:v>
                </c:pt>
                <c:pt idx="6">
                  <c:v>0</c:v>
                </c:pt>
                <c:pt idx="7">
                  <c:v>0</c:v>
                </c:pt>
                <c:pt idx="8">
                  <c:v>0</c:v>
                </c:pt>
              </c:numCache>
            </c:numRef>
          </c:val>
        </c:ser>
        <c:axId val="49051907"/>
        <c:axId val="38813980"/>
        <c:axId val="13781501"/>
      </c:surface3DChart>
      <c:catAx>
        <c:axId val="49051907"/>
        <c:scaling>
          <c:orientation val="minMax"/>
        </c:scaling>
        <c:axPos val="b"/>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38813980"/>
        <c:crosses val="autoZero"/>
        <c:auto val="1"/>
        <c:lblOffset val="100"/>
        <c:noMultiLvlLbl val="0"/>
      </c:catAx>
      <c:valAx>
        <c:axId val="38813980"/>
        <c:scaling>
          <c:orientation val="minMax"/>
        </c:scaling>
        <c:axPos val="l"/>
        <c:majorGridlines/>
        <c:delete val="0"/>
        <c:numFmt formatCode="General" sourceLinked="1"/>
        <c:majorTickMark val="out"/>
        <c:minorTickMark val="none"/>
        <c:tickLblPos val="nextTo"/>
        <c:crossAx val="49051907"/>
        <c:crossesAt val="1"/>
        <c:crossBetween val="between"/>
        <c:dispUnits/>
        <c:majorUnit val="10"/>
      </c:valAx>
      <c:serAx>
        <c:axId val="1378150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8813980"/>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Dead!$AN$8</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Dead!$AM$9:$AM$19</c:f>
              <c:numCache>
                <c:ptCount val="11"/>
                <c:pt idx="0">
                  <c:v>0</c:v>
                </c:pt>
                <c:pt idx="1">
                  <c:v>0</c:v>
                </c:pt>
                <c:pt idx="2">
                  <c:v>0</c:v>
                </c:pt>
                <c:pt idx="3">
                  <c:v>0</c:v>
                </c:pt>
                <c:pt idx="4">
                  <c:v>0</c:v>
                </c:pt>
                <c:pt idx="5">
                  <c:v>0</c:v>
                </c:pt>
                <c:pt idx="6">
                  <c:v>0</c:v>
                </c:pt>
                <c:pt idx="7">
                  <c:v>0</c:v>
                </c:pt>
                <c:pt idx="8">
                  <c:v>0</c:v>
                </c:pt>
                <c:pt idx="9">
                  <c:v>0</c:v>
                </c:pt>
                <c:pt idx="10">
                  <c:v>0</c:v>
                </c:pt>
              </c:numCache>
            </c:numRef>
          </c:xVal>
          <c:yVal>
            <c:numRef>
              <c:f>Dead!$AN$9:$AN$19</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tx>
            <c:strRef>
              <c:f>Dead!$AO$8</c:f>
              <c:strCache>
                <c:ptCount val="1"/>
                <c:pt idx="0">
                  <c:v>OLS Pred Y</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Dead!$AM$9:$AM$19</c:f>
              <c:numCache>
                <c:ptCount val="11"/>
                <c:pt idx="0">
                  <c:v>0</c:v>
                </c:pt>
                <c:pt idx="1">
                  <c:v>0</c:v>
                </c:pt>
                <c:pt idx="2">
                  <c:v>0</c:v>
                </c:pt>
                <c:pt idx="3">
                  <c:v>0</c:v>
                </c:pt>
                <c:pt idx="4">
                  <c:v>0</c:v>
                </c:pt>
                <c:pt idx="5">
                  <c:v>0</c:v>
                </c:pt>
                <c:pt idx="6">
                  <c:v>0</c:v>
                </c:pt>
                <c:pt idx="7">
                  <c:v>0</c:v>
                </c:pt>
                <c:pt idx="8">
                  <c:v>0</c:v>
                </c:pt>
                <c:pt idx="9">
                  <c:v>0</c:v>
                </c:pt>
                <c:pt idx="10">
                  <c:v>0</c:v>
                </c:pt>
              </c:numCache>
            </c:numRef>
          </c:xVal>
          <c:yVal>
            <c:numRef>
              <c:f>Dead!$AO$9:$AO$19</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2"/>
          <c:tx>
            <c:strRef>
              <c:f>Dead!$AQ$8</c:f>
              <c:strCache>
                <c:ptCount val="1"/>
                <c:pt idx="0">
                  <c:v>LMS Pred Y</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Dead!$AM$9:$AM$19</c:f>
              <c:numCache>
                <c:ptCount val="11"/>
                <c:pt idx="0">
                  <c:v>0</c:v>
                </c:pt>
                <c:pt idx="1">
                  <c:v>0</c:v>
                </c:pt>
                <c:pt idx="2">
                  <c:v>0</c:v>
                </c:pt>
                <c:pt idx="3">
                  <c:v>0</c:v>
                </c:pt>
                <c:pt idx="4">
                  <c:v>0</c:v>
                </c:pt>
                <c:pt idx="5">
                  <c:v>0</c:v>
                </c:pt>
                <c:pt idx="6">
                  <c:v>0</c:v>
                </c:pt>
                <c:pt idx="7">
                  <c:v>0</c:v>
                </c:pt>
                <c:pt idx="8">
                  <c:v>0</c:v>
                </c:pt>
                <c:pt idx="9">
                  <c:v>0</c:v>
                </c:pt>
                <c:pt idx="10">
                  <c:v>0</c:v>
                </c:pt>
              </c:numCache>
            </c:numRef>
          </c:xVal>
          <c:yVal>
            <c:numRef>
              <c:f>Dead!$AQ$9:$AQ$19</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56924646"/>
        <c:axId val="42559767"/>
      </c:scatterChart>
      <c:valAx>
        <c:axId val="56924646"/>
        <c:scaling>
          <c:orientation val="minMax"/>
        </c:scaling>
        <c:axPos val="b"/>
        <c:delete val="0"/>
        <c:numFmt formatCode="General" sourceLinked="1"/>
        <c:majorTickMark val="out"/>
        <c:minorTickMark val="none"/>
        <c:tickLblPos val="nextTo"/>
        <c:crossAx val="42559767"/>
        <c:crosses val="autoZero"/>
        <c:crossBetween val="midCat"/>
        <c:dispUnits/>
      </c:valAx>
      <c:valAx>
        <c:axId val="42559767"/>
        <c:scaling>
          <c:orientation val="minMax"/>
        </c:scaling>
        <c:axPos val="l"/>
        <c:majorGridlines/>
        <c:delete val="0"/>
        <c:numFmt formatCode="General" sourceLinked="1"/>
        <c:majorTickMark val="out"/>
        <c:minorTickMark val="none"/>
        <c:tickLblPos val="nextTo"/>
        <c:crossAx val="56924646"/>
        <c:crosses val="autoZero"/>
        <c:crossBetween val="midCat"/>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Arial"/>
                <a:ea typeface="Arial"/>
                <a:cs typeface="Arial"/>
              </a:rPr>
              <a:t>Empirical Histogram for 10000 Repetitions</a:t>
            </a:r>
          </a:p>
        </c:rich>
      </c:tx>
      <c:layout/>
      <c:spPr>
        <a:noFill/>
        <a:ln>
          <a:noFill/>
        </a:ln>
      </c:spPr>
    </c:title>
    <c:plotArea>
      <c:layout/>
      <c:scatterChart>
        <c:scatterStyle val="line"/>
        <c:varyColors val="0"/>
        <c:ser>
          <c:idx val="0"/>
          <c:order val="0"/>
          <c:tx>
            <c:v> Clean </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LSMCSim!$AK$1:$AK$64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xVal>
          <c:yVal>
            <c:numRef>
              <c:f>LSMCSim!$AL$1:$AL$64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yVal>
          <c:smooth val="0"/>
        </c:ser>
        <c:ser>
          <c:idx val="2"/>
          <c:order val="1"/>
          <c:tx>
            <c:v> Dirty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LSMCSim!$AM$1:$AM$64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xVal>
          <c:yVal>
            <c:numRef>
              <c:f>LSMCSim!$AN$1:$AN$64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yVal>
          <c:smooth val="0"/>
        </c:ser>
        <c:ser>
          <c:idx val="1"/>
          <c:order val="2"/>
          <c:tx>
            <c:v> GLS </c:v>
          </c:tx>
          <c:extLst>
            <c:ext xmlns:c14="http://schemas.microsoft.com/office/drawing/2007/8/2/chart" uri="{6F2FDCE9-48DA-4B69-8628-5D25D57E5C99}">
              <c14:invertSolidFillFmt>
                <c14:spPr>
                  <a:solidFill>
                    <a:srgbClr val="000000"/>
                  </a:solidFill>
                </c14:spPr>
              </c14:invertSolidFillFmt>
            </c:ext>
          </c:extLst>
          <c:marker>
            <c:symbol val="none"/>
          </c:marker>
          <c:xVal>
            <c:numRef>
              <c:f>LSMCSim!$AU$1:$AU$64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xVal>
          <c:yVal>
            <c:numRef>
              <c:f>LSMCSim!$AV$1:$AV$64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yVal>
          <c:smooth val="0"/>
        </c:ser>
        <c:axId val="47493584"/>
        <c:axId val="24789073"/>
      </c:scatterChart>
      <c:valAx>
        <c:axId val="47493584"/>
        <c:scaling>
          <c:orientation val="minMax"/>
        </c:scaling>
        <c:axPos val="b"/>
        <c:title>
          <c:tx>
            <c:rich>
              <a:bodyPr vert="horz" rot="0" anchor="ctr"/>
              <a:lstStyle/>
              <a:p>
                <a:pPr algn="ctr">
                  <a:defRPr/>
                </a:pPr>
                <a:r>
                  <a:rPr lang="en-US" cap="none" sz="950" b="0" i="0" u="none" baseline="0">
                    <a:latin typeface="Arial"/>
                    <a:ea typeface="Arial"/>
                    <a:cs typeface="Arial"/>
                  </a:rPr>
                  <a:t>b1 estimates</a:t>
                </a:r>
              </a:p>
            </c:rich>
          </c:tx>
          <c:layout/>
          <c:overlay val="0"/>
          <c:spPr>
            <a:noFill/>
            <a:ln>
              <a:noFill/>
            </a:ln>
          </c:spPr>
        </c:title>
        <c:delete val="0"/>
        <c:numFmt formatCode="General" sourceLinked="1"/>
        <c:majorTickMark val="out"/>
        <c:minorTickMark val="none"/>
        <c:tickLblPos val="nextTo"/>
        <c:crossAx val="24789073"/>
        <c:crosses val="autoZero"/>
        <c:crossBetween val="midCat"/>
        <c:dispUnits/>
      </c:valAx>
      <c:valAx>
        <c:axId val="24789073"/>
        <c:scaling>
          <c:orientation val="minMax"/>
        </c:scaling>
        <c:axPos val="l"/>
        <c:delete val="1"/>
        <c:majorTickMark val="none"/>
        <c:minorTickMark val="none"/>
        <c:tickLblPos val="none"/>
        <c:crossAx val="47493584"/>
        <c:crosses val="autoZero"/>
        <c:crossBetween val="midCat"/>
        <c:dispUnits/>
      </c:valAx>
      <c:spPr>
        <a:noFill/>
        <a:ln w="12700">
          <a:solidFill>
            <a:srgbClr val="808080"/>
          </a:solidFill>
        </a:ln>
      </c:spPr>
    </c:plotArea>
    <c:legend>
      <c:legendPos val="r"/>
      <c:legendEntry>
        <c:idx val="2"/>
        <c:delete val="1"/>
      </c:legendEntry>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Arial"/>
                <a:ea typeface="Arial"/>
                <a:cs typeface="Arial"/>
              </a:rPr>
              <a:t>Empirical Histogram for 10000 Repetitions</a:t>
            </a:r>
          </a:p>
        </c:rich>
      </c:tx>
      <c:layout/>
      <c:spPr>
        <a:noFill/>
        <a:ln>
          <a:noFill/>
        </a:ln>
      </c:spPr>
    </c:title>
    <c:plotArea>
      <c:layout/>
      <c:scatterChart>
        <c:scatterStyle val="line"/>
        <c:varyColors val="0"/>
        <c:ser>
          <c:idx val="0"/>
          <c:order val="0"/>
          <c:tx>
            <c:v> Clean </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LMSMCSim!$AK$1:$AK$64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xVal>
          <c:yVal>
            <c:numRef>
              <c:f>LMSMCSim!$AL$1:$AL$64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yVal>
          <c:smooth val="0"/>
        </c:ser>
        <c:ser>
          <c:idx val="2"/>
          <c:order val="1"/>
          <c:tx>
            <c:v> Dirty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LMSMCSim!$AM$1:$AM$64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xVal>
          <c:yVal>
            <c:numRef>
              <c:f>LMSMCSim!$AN$1:$AN$64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yVal>
          <c:smooth val="0"/>
        </c:ser>
        <c:ser>
          <c:idx val="1"/>
          <c:order val="2"/>
          <c:tx>
            <c:v> GLS </c:v>
          </c:tx>
          <c:extLst>
            <c:ext xmlns:c14="http://schemas.microsoft.com/office/drawing/2007/8/2/chart" uri="{6F2FDCE9-48DA-4B69-8628-5D25D57E5C99}">
              <c14:invertSolidFillFmt>
                <c14:spPr>
                  <a:solidFill>
                    <a:srgbClr val="000000"/>
                  </a:solidFill>
                </c14:spPr>
              </c14:invertSolidFillFmt>
            </c:ext>
          </c:extLst>
          <c:marker>
            <c:symbol val="none"/>
          </c:marker>
          <c:xVal>
            <c:numRef>
              <c:f>LMSMCSim!$AU$1:$AU$64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xVal>
          <c:yVal>
            <c:numRef>
              <c:f>LMSMCSim!$AV$1:$AV$64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yVal>
          <c:smooth val="0"/>
        </c:ser>
        <c:axId val="21775066"/>
        <c:axId val="61757867"/>
      </c:scatterChart>
      <c:valAx>
        <c:axId val="21775066"/>
        <c:scaling>
          <c:orientation val="minMax"/>
        </c:scaling>
        <c:axPos val="b"/>
        <c:title>
          <c:tx>
            <c:rich>
              <a:bodyPr vert="horz" rot="0" anchor="ctr"/>
              <a:lstStyle/>
              <a:p>
                <a:pPr algn="ctr">
                  <a:defRPr/>
                </a:pPr>
                <a:r>
                  <a:rPr lang="en-US" cap="none" sz="950" b="0" i="0" u="none" baseline="0">
                    <a:latin typeface="Arial"/>
                    <a:ea typeface="Arial"/>
                    <a:cs typeface="Arial"/>
                  </a:rPr>
                  <a:t>b1 estimates</a:t>
                </a:r>
              </a:p>
            </c:rich>
          </c:tx>
          <c:layout/>
          <c:overlay val="0"/>
          <c:spPr>
            <a:noFill/>
            <a:ln>
              <a:noFill/>
            </a:ln>
          </c:spPr>
        </c:title>
        <c:delete val="0"/>
        <c:numFmt formatCode="General" sourceLinked="1"/>
        <c:majorTickMark val="out"/>
        <c:minorTickMark val="none"/>
        <c:tickLblPos val="nextTo"/>
        <c:crossAx val="61757867"/>
        <c:crosses val="autoZero"/>
        <c:crossBetween val="midCat"/>
        <c:dispUnits/>
      </c:valAx>
      <c:valAx>
        <c:axId val="61757867"/>
        <c:scaling>
          <c:orientation val="minMax"/>
        </c:scaling>
        <c:axPos val="l"/>
        <c:delete val="1"/>
        <c:majorTickMark val="none"/>
        <c:minorTickMark val="none"/>
        <c:tickLblPos val="none"/>
        <c:crossAx val="21775066"/>
        <c:crosses val="autoZero"/>
        <c:crossBetween val="midCat"/>
        <c:dispUnits/>
      </c:valAx>
      <c:spPr>
        <a:noFill/>
        <a:ln w="12700">
          <a:solidFill>
            <a:srgbClr val="808080"/>
          </a:solidFill>
        </a:ln>
      </c:spPr>
    </c:plotArea>
    <c:legend>
      <c:legendPos val="r"/>
      <c:legendEntry>
        <c:idx val="2"/>
        <c:delete val="1"/>
      </c:legendEntry>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Arial"/>
                <a:ea typeface="Arial"/>
                <a:cs typeface="Arial"/>
              </a:rPr>
              <a:t>Empirical Histogram for 10000 Repetitions</a:t>
            </a:r>
          </a:p>
        </c:rich>
      </c:tx>
      <c:layout/>
      <c:spPr>
        <a:noFill/>
        <a:ln>
          <a:noFill/>
        </a:ln>
      </c:spPr>
    </c:title>
    <c:plotArea>
      <c:layout/>
      <c:scatterChart>
        <c:scatterStyle val="line"/>
        <c:varyColors val="0"/>
        <c:ser>
          <c:idx val="0"/>
          <c:order val="0"/>
          <c:tx>
            <c:v> LS </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CleanMCSim!$AK$1:$AK$64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xVal>
          <c:yVal>
            <c:numRef>
              <c:f>CleanMCSim!$AL$1:$AL$64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yVal>
          <c:smooth val="0"/>
        </c:ser>
        <c:ser>
          <c:idx val="2"/>
          <c:order val="1"/>
          <c:tx>
            <c:v> LMS </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CleanMCSim!$AM$1:$AM$64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xVal>
          <c:yVal>
            <c:numRef>
              <c:f>CleanMCSim!$AN$1:$AN$64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yVal>
          <c:smooth val="0"/>
        </c:ser>
        <c:ser>
          <c:idx val="1"/>
          <c:order val="2"/>
          <c:tx>
            <c:v> GLS </c:v>
          </c:tx>
          <c:extLst>
            <c:ext xmlns:c14="http://schemas.microsoft.com/office/drawing/2007/8/2/chart" uri="{6F2FDCE9-48DA-4B69-8628-5D25D57E5C99}">
              <c14:invertSolidFillFmt>
                <c14:spPr>
                  <a:solidFill>
                    <a:srgbClr val="000000"/>
                  </a:solidFill>
                </c14:spPr>
              </c14:invertSolidFillFmt>
            </c:ext>
          </c:extLst>
          <c:marker>
            <c:symbol val="none"/>
          </c:marker>
          <c:xVal>
            <c:numRef>
              <c:f>CleanMCSim!$AU$1:$AU$64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xVal>
          <c:yVal>
            <c:numRef>
              <c:f>CleanMCSim!$AV$1:$AV$64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yVal>
          <c:smooth val="0"/>
        </c:ser>
        <c:axId val="18949892"/>
        <c:axId val="36331301"/>
      </c:scatterChart>
      <c:valAx>
        <c:axId val="18949892"/>
        <c:scaling>
          <c:orientation val="minMax"/>
        </c:scaling>
        <c:axPos val="b"/>
        <c:title>
          <c:tx>
            <c:rich>
              <a:bodyPr vert="horz" rot="0" anchor="ctr"/>
              <a:lstStyle/>
              <a:p>
                <a:pPr algn="ctr">
                  <a:defRPr/>
                </a:pPr>
                <a:r>
                  <a:rPr lang="en-US" cap="none" sz="950" b="0" i="0" u="none" baseline="0">
                    <a:latin typeface="Arial"/>
                    <a:ea typeface="Arial"/>
                    <a:cs typeface="Arial"/>
                  </a:rPr>
                  <a:t>b1 estimates</a:t>
                </a:r>
              </a:p>
            </c:rich>
          </c:tx>
          <c:layout/>
          <c:overlay val="0"/>
          <c:spPr>
            <a:noFill/>
            <a:ln>
              <a:noFill/>
            </a:ln>
          </c:spPr>
        </c:title>
        <c:delete val="0"/>
        <c:numFmt formatCode="General" sourceLinked="1"/>
        <c:majorTickMark val="out"/>
        <c:minorTickMark val="none"/>
        <c:tickLblPos val="nextTo"/>
        <c:crossAx val="36331301"/>
        <c:crosses val="autoZero"/>
        <c:crossBetween val="midCat"/>
        <c:dispUnits/>
      </c:valAx>
      <c:valAx>
        <c:axId val="36331301"/>
        <c:scaling>
          <c:orientation val="minMax"/>
        </c:scaling>
        <c:axPos val="l"/>
        <c:delete val="1"/>
        <c:majorTickMark val="none"/>
        <c:minorTickMark val="none"/>
        <c:tickLblPos val="none"/>
        <c:crossAx val="18949892"/>
        <c:crosses val="autoZero"/>
        <c:crossBetween val="midCat"/>
        <c:dispUnits/>
      </c:valAx>
      <c:spPr>
        <a:noFill/>
        <a:ln w="12700">
          <a:solidFill>
            <a:srgbClr val="808080"/>
          </a:solidFill>
        </a:ln>
      </c:spPr>
    </c:plotArea>
    <c:legend>
      <c:legendPos val="r"/>
      <c:legendEntry>
        <c:idx val="2"/>
        <c:delete val="1"/>
      </c:legendEntry>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Arial"/>
                <a:ea typeface="Arial"/>
                <a:cs typeface="Arial"/>
              </a:rPr>
              <a:t>Empirical Histogram for 10000 Repetitions</a:t>
            </a:r>
          </a:p>
        </c:rich>
      </c:tx>
      <c:layout/>
      <c:spPr>
        <a:noFill/>
        <a:ln>
          <a:noFill/>
        </a:ln>
      </c:spPr>
    </c:title>
    <c:plotArea>
      <c:layout/>
      <c:scatterChart>
        <c:scatterStyle val="line"/>
        <c:varyColors val="0"/>
        <c:ser>
          <c:idx val="0"/>
          <c:order val="0"/>
          <c:tx>
            <c:v> LS </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DirtyMCSim!$AK$1:$AK$64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xVal>
          <c:yVal>
            <c:numRef>
              <c:f>DirtyMCSim!$AL$1:$AL$64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yVal>
          <c:smooth val="0"/>
        </c:ser>
        <c:ser>
          <c:idx val="2"/>
          <c:order val="1"/>
          <c:tx>
            <c:v> LMS </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DirtyMCSim!$AM$1:$AM$64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xVal>
          <c:yVal>
            <c:numRef>
              <c:f>DirtyMCSim!$AN$1:$AN$64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yVal>
          <c:smooth val="0"/>
        </c:ser>
        <c:ser>
          <c:idx val="1"/>
          <c:order val="2"/>
          <c:tx>
            <c:v> GLS </c:v>
          </c:tx>
          <c:extLst>
            <c:ext xmlns:c14="http://schemas.microsoft.com/office/drawing/2007/8/2/chart" uri="{6F2FDCE9-48DA-4B69-8628-5D25D57E5C99}">
              <c14:invertSolidFillFmt>
                <c14:spPr>
                  <a:solidFill>
                    <a:srgbClr val="000000"/>
                  </a:solidFill>
                </c14:spPr>
              </c14:invertSolidFillFmt>
            </c:ext>
          </c:extLst>
          <c:marker>
            <c:symbol val="none"/>
          </c:marker>
          <c:xVal>
            <c:numRef>
              <c:f>DirtyMCSim!$AU$1:$AU$64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xVal>
          <c:yVal>
            <c:numRef>
              <c:f>DirtyMCSim!$AV$1:$AV$64</c:f>
              <c:numCach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yVal>
          <c:smooth val="0"/>
        </c:ser>
        <c:axId val="58546254"/>
        <c:axId val="57154239"/>
      </c:scatterChart>
      <c:valAx>
        <c:axId val="58546254"/>
        <c:scaling>
          <c:orientation val="minMax"/>
        </c:scaling>
        <c:axPos val="b"/>
        <c:title>
          <c:tx>
            <c:rich>
              <a:bodyPr vert="horz" rot="0" anchor="ctr"/>
              <a:lstStyle/>
              <a:p>
                <a:pPr algn="ctr">
                  <a:defRPr/>
                </a:pPr>
                <a:r>
                  <a:rPr lang="en-US" cap="none" sz="950" b="0" i="0" u="none" baseline="0">
                    <a:latin typeface="Arial"/>
                    <a:ea typeface="Arial"/>
                    <a:cs typeface="Arial"/>
                  </a:rPr>
                  <a:t>b1 estimates</a:t>
                </a:r>
              </a:p>
            </c:rich>
          </c:tx>
          <c:layout/>
          <c:overlay val="0"/>
          <c:spPr>
            <a:noFill/>
            <a:ln>
              <a:noFill/>
            </a:ln>
          </c:spPr>
        </c:title>
        <c:delete val="0"/>
        <c:numFmt formatCode="General" sourceLinked="1"/>
        <c:majorTickMark val="out"/>
        <c:minorTickMark val="none"/>
        <c:tickLblPos val="nextTo"/>
        <c:crossAx val="57154239"/>
        <c:crosses val="autoZero"/>
        <c:crossBetween val="midCat"/>
        <c:dispUnits/>
      </c:valAx>
      <c:valAx>
        <c:axId val="57154239"/>
        <c:scaling>
          <c:orientation val="minMax"/>
        </c:scaling>
        <c:axPos val="l"/>
        <c:delete val="1"/>
        <c:majorTickMark val="none"/>
        <c:minorTickMark val="none"/>
        <c:tickLblPos val="none"/>
        <c:crossAx val="58546254"/>
        <c:crosses val="autoZero"/>
        <c:crossBetween val="midCat"/>
        <c:dispUnits/>
      </c:valAx>
      <c:spPr>
        <a:noFill/>
        <a:ln w="12700">
          <a:solidFill>
            <a:srgbClr val="808080"/>
          </a:solidFill>
        </a:ln>
      </c:spPr>
    </c:plotArea>
    <c:legend>
      <c:legendPos val="r"/>
      <c:legendEntry>
        <c:idx val="2"/>
        <c:delete val="1"/>
      </c:legendEntry>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Clean Data</a:t>
            </a:r>
          </a:p>
        </c:rich>
      </c:tx>
      <c:layout/>
      <c:spPr>
        <a:noFill/>
        <a:ln>
          <a:noFill/>
        </a:ln>
      </c:spPr>
    </c:title>
    <c:plotArea>
      <c:layout>
        <c:manualLayout>
          <c:xMode val="edge"/>
          <c:yMode val="edge"/>
          <c:x val="0.02925"/>
          <c:y val="0.05725"/>
          <c:w val="0.9455"/>
          <c:h val="0.8915"/>
        </c:manualLayout>
      </c:layout>
      <c:scatterChart>
        <c:scatterStyle val="lineMarker"/>
        <c:varyColors val="0"/>
        <c:ser>
          <c:idx val="0"/>
          <c:order val="0"/>
          <c:tx>
            <c:strRef>
              <c:f>Live!$C$8</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numFmt formatCode="0.0"/>
            </c:trendlineLbl>
          </c:trendline>
          <c:xVal>
            <c:numRef>
              <c:f>Live!$A$9:$A$19</c:f>
              <c:numCache/>
            </c:numRef>
          </c:xVal>
          <c:yVal>
            <c:numRef>
              <c:f>Live!$C$9:$C$19</c:f>
              <c:numCache>
                <c:ptCount val="11"/>
                <c:pt idx="0">
                  <c:v>-8.41758121949903</c:v>
                </c:pt>
                <c:pt idx="1">
                  <c:v>16.44851419676801</c:v>
                </c:pt>
                <c:pt idx="2">
                  <c:v>25.130011485727227</c:v>
                </c:pt>
                <c:pt idx="3">
                  <c:v>13.279892707624192</c:v>
                </c:pt>
                <c:pt idx="4">
                  <c:v>40.56687605371006</c:v>
                </c:pt>
                <c:pt idx="5">
                  <c:v>36.48988856670551</c:v>
                </c:pt>
                <c:pt idx="6">
                  <c:v>41.98666364028924</c:v>
                </c:pt>
                <c:pt idx="7">
                  <c:v>29.93016866059864</c:v>
                </c:pt>
                <c:pt idx="8">
                  <c:v>39.07739653414176</c:v>
                </c:pt>
                <c:pt idx="9">
                  <c:v>66.15524770195779</c:v>
                </c:pt>
                <c:pt idx="10">
                  <c:v>41.34467637625959</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FFFF"/>
                </a:solidFill>
                <a:prstDash val="dashDot"/>
              </a:ln>
            </c:spPr>
            <c:trendlineType val="linear"/>
            <c:dispEq val="0"/>
            <c:dispRSqr val="0"/>
          </c:trendline>
          <c:xVal>
            <c:numRef>
              <c:f>Live!$A$9:$A$19</c:f>
              <c:numCache/>
            </c:numRef>
          </c:xVal>
          <c:yVal>
            <c:numRef>
              <c:f>Live!$J$9:$J$19</c:f>
              <c:numCache>
                <c:ptCount val="11"/>
                <c:pt idx="0">
                  <c:v>-8.41758121949903</c:v>
                </c:pt>
                <c:pt idx="1">
                  <c:v>16.44851419676801</c:v>
                </c:pt>
                <c:pt idx="2">
                  <c:v>25.130011485727227</c:v>
                </c:pt>
                <c:pt idx="3">
                  <c:v>13.279892707624192</c:v>
                </c:pt>
                <c:pt idx="4">
                  <c:v>40.56687605371006</c:v>
                </c:pt>
                <c:pt idx="5">
                  <c:v>36.48988856670551</c:v>
                </c:pt>
                <c:pt idx="6">
                  <c:v>41.98666364028924</c:v>
                </c:pt>
                <c:pt idx="7">
                  <c:v>29.93016866059864</c:v>
                </c:pt>
                <c:pt idx="8">
                  <c:v>39.07739653414176</c:v>
                </c:pt>
                <c:pt idx="9">
                  <c:v>66.15524770195779</c:v>
                </c:pt>
                <c:pt idx="10">
                  <c:v>141.3446763762596</c:v>
                </c:pt>
              </c:numCache>
            </c:numRef>
          </c:yVal>
          <c:smooth val="0"/>
        </c:ser>
        <c:axId val="63793625"/>
        <c:axId val="37271714"/>
      </c:scatterChart>
      <c:valAx>
        <c:axId val="63793625"/>
        <c:scaling>
          <c:orientation val="minMax"/>
        </c:scaling>
        <c:axPos val="b"/>
        <c:delete val="0"/>
        <c:numFmt formatCode="General" sourceLinked="1"/>
        <c:majorTickMark val="out"/>
        <c:minorTickMark val="none"/>
        <c:tickLblPos val="nextTo"/>
        <c:crossAx val="37271714"/>
        <c:crosses val="autoZero"/>
        <c:crossBetween val="midCat"/>
        <c:dispUnits/>
      </c:valAx>
      <c:valAx>
        <c:axId val="37271714"/>
        <c:scaling>
          <c:orientation val="minMax"/>
          <c:min val="0"/>
        </c:scaling>
        <c:axPos val="l"/>
        <c:majorGridlines/>
        <c:delete val="0"/>
        <c:numFmt formatCode="0" sourceLinked="0"/>
        <c:majorTickMark val="out"/>
        <c:minorTickMark val="none"/>
        <c:tickLblPos val="nextTo"/>
        <c:crossAx val="6379362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Dirty Data</a:t>
            </a:r>
          </a:p>
        </c:rich>
      </c:tx>
      <c:layout/>
      <c:spPr>
        <a:noFill/>
        <a:ln>
          <a:noFill/>
        </a:ln>
      </c:spPr>
    </c:title>
    <c:plotArea>
      <c:layout>
        <c:manualLayout>
          <c:xMode val="edge"/>
          <c:yMode val="edge"/>
          <c:x val="0.04175"/>
          <c:y val="0.07125"/>
          <c:w val="0.9335"/>
          <c:h val="0.87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dPt>
            <c:idx val="5"/>
            <c:spPr>
              <a:ln w="3175">
                <a:noFill/>
              </a:ln>
            </c:spPr>
            <c:marker>
              <c:size val="5"/>
              <c:spPr>
                <a:solidFill>
                  <a:srgbClr val="000080"/>
                </a:solidFill>
                <a:ln>
                  <a:solidFill>
                    <a:srgbClr val="000080"/>
                  </a:solidFill>
                </a:ln>
              </c:spPr>
            </c:marker>
          </c:dPt>
          <c:dPt>
            <c:idx val="10"/>
            <c:spPr>
              <a:ln w="3175">
                <a:noFill/>
              </a:ln>
            </c:spPr>
            <c:marker>
              <c:size val="5"/>
              <c:spPr>
                <a:solidFill>
                  <a:srgbClr val="FF00FF"/>
                </a:solidFill>
                <a:ln>
                  <a:solidFill>
                    <a:srgbClr val="FF00FF"/>
                  </a:solidFill>
                </a:ln>
              </c:spPr>
            </c:marker>
          </c:dPt>
          <c:trendline>
            <c:trendlineType val="linear"/>
            <c:dispEq val="1"/>
            <c:dispRSqr val="0"/>
            <c:trendlineLbl>
              <c:layout>
                <c:manualLayout>
                  <c:x val="0"/>
                  <c:y val="0"/>
                </c:manualLayout>
              </c:layout>
              <c:numFmt formatCode="0.0"/>
            </c:trendlineLbl>
          </c:trendline>
          <c:xVal>
            <c:numRef>
              <c:f>Live!$H$9:$H$19</c:f>
              <c:numCache/>
            </c:numRef>
          </c:xVal>
          <c:yVal>
            <c:numRef>
              <c:f>Live!$J$9:$J$19</c:f>
              <c:numCache>
                <c:ptCount val="11"/>
                <c:pt idx="0">
                  <c:v>-8.41758121949903</c:v>
                </c:pt>
                <c:pt idx="1">
                  <c:v>16.44851419676801</c:v>
                </c:pt>
                <c:pt idx="2">
                  <c:v>25.130011485727227</c:v>
                </c:pt>
                <c:pt idx="3">
                  <c:v>13.279892707624192</c:v>
                </c:pt>
                <c:pt idx="4">
                  <c:v>40.56687605371006</c:v>
                </c:pt>
                <c:pt idx="5">
                  <c:v>36.48988856670551</c:v>
                </c:pt>
                <c:pt idx="6">
                  <c:v>41.98666364028924</c:v>
                </c:pt>
                <c:pt idx="7">
                  <c:v>29.93016866059864</c:v>
                </c:pt>
                <c:pt idx="8">
                  <c:v>39.07739653414176</c:v>
                </c:pt>
                <c:pt idx="9">
                  <c:v>66.15524770195779</c:v>
                </c:pt>
                <c:pt idx="10">
                  <c:v>141.3446763762596</c:v>
                </c:pt>
              </c:numCache>
            </c:numRef>
          </c:yVal>
          <c:smooth val="0"/>
        </c:ser>
        <c:axId val="67009971"/>
        <c:axId val="66218828"/>
      </c:scatterChart>
      <c:valAx>
        <c:axId val="67009971"/>
        <c:scaling>
          <c:orientation val="minMax"/>
        </c:scaling>
        <c:axPos val="b"/>
        <c:delete val="0"/>
        <c:numFmt formatCode="General" sourceLinked="1"/>
        <c:majorTickMark val="out"/>
        <c:minorTickMark val="none"/>
        <c:tickLblPos val="nextTo"/>
        <c:crossAx val="66218828"/>
        <c:crosses val="autoZero"/>
        <c:crossBetween val="midCat"/>
        <c:dispUnits/>
      </c:valAx>
      <c:valAx>
        <c:axId val="66218828"/>
        <c:scaling>
          <c:orientation val="minMax"/>
          <c:min val="0"/>
        </c:scaling>
        <c:axPos val="l"/>
        <c:majorGridlines/>
        <c:delete val="0"/>
        <c:numFmt formatCode="0" sourceLinked="0"/>
        <c:majorTickMark val="out"/>
        <c:minorTickMark val="none"/>
        <c:tickLblPos val="nextTo"/>
        <c:crossAx val="6700997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465"/>
          <c:w val="0.93375"/>
          <c:h val="0.90625"/>
        </c:manualLayout>
      </c:layout>
      <c:scatterChart>
        <c:scatterStyle val="lineMarker"/>
        <c:varyColors val="0"/>
        <c:ser>
          <c:idx val="0"/>
          <c:order val="0"/>
          <c:tx>
            <c:strRef>
              <c:f>LMSFitExample!$B$1</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LMSFitExample!$A$2:$A$12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LMSFitExample!$B$2:$B$12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tx>
            <c:strRef>
              <c:f>LMSFitExample!$C$1</c:f>
              <c:strCache>
                <c:ptCount val="1"/>
                <c:pt idx="0">
                  <c:v>OLS Pred Y</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LMSFitExample!$A$2:$A$12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LMSFitExample!$C$2:$C$12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2"/>
          <c:tx>
            <c:strRef>
              <c:f>LMSFitExample!$E$1</c:f>
              <c:strCache>
                <c:ptCount val="1"/>
                <c:pt idx="0">
                  <c:v>LMS Pred Y</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LMSFitExample!$A$2:$A$12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LMSFitExample!$E$2:$E$12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59098541"/>
        <c:axId val="62124822"/>
      </c:scatterChart>
      <c:valAx>
        <c:axId val="59098541"/>
        <c:scaling>
          <c:orientation val="minMax"/>
        </c:scaling>
        <c:axPos val="b"/>
        <c:delete val="0"/>
        <c:numFmt formatCode="General" sourceLinked="1"/>
        <c:majorTickMark val="out"/>
        <c:minorTickMark val="none"/>
        <c:tickLblPos val="nextTo"/>
        <c:crossAx val="62124822"/>
        <c:crosses val="autoZero"/>
        <c:crossBetween val="midCat"/>
        <c:dispUnits/>
      </c:valAx>
      <c:valAx>
        <c:axId val="62124822"/>
        <c:scaling>
          <c:orientation val="minMax"/>
        </c:scaling>
        <c:axPos val="l"/>
        <c:majorGridlines/>
        <c:delete val="0"/>
        <c:numFmt formatCode="General" sourceLinked="1"/>
        <c:majorTickMark val="out"/>
        <c:minorTickMark val="none"/>
        <c:tickLblPos val="nextTo"/>
        <c:crossAx val="59098541"/>
        <c:crosses val="autoZero"/>
        <c:crossBetween val="midCat"/>
        <c:dispUnits/>
      </c:valAx>
      <c:spPr>
        <a:noFill/>
        <a:ln w="12700">
          <a:solidFill>
            <a:srgbClr val="808080"/>
          </a:solidFill>
        </a:ln>
      </c:spPr>
    </c:plotArea>
    <c:legend>
      <c:legendPos val="r"/>
      <c:layout>
        <c:manualLayout>
          <c:xMode val="edge"/>
          <c:yMode val="edge"/>
          <c:x val="0.66125"/>
          <c:y val="0.3112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LMSDirtyExample!$B$1</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LMSDirtyExample!$A$2:$A$12</c:f>
              <c:numCache>
                <c:ptCount val="11"/>
                <c:pt idx="0">
                  <c:v>1</c:v>
                </c:pt>
                <c:pt idx="1">
                  <c:v>2</c:v>
                </c:pt>
                <c:pt idx="2">
                  <c:v>3</c:v>
                </c:pt>
                <c:pt idx="3">
                  <c:v>4</c:v>
                </c:pt>
                <c:pt idx="4">
                  <c:v>5</c:v>
                </c:pt>
                <c:pt idx="5">
                  <c:v>6</c:v>
                </c:pt>
                <c:pt idx="6">
                  <c:v>7</c:v>
                </c:pt>
                <c:pt idx="7">
                  <c:v>8</c:v>
                </c:pt>
                <c:pt idx="8">
                  <c:v>9</c:v>
                </c:pt>
                <c:pt idx="9">
                  <c:v>10</c:v>
                </c:pt>
                <c:pt idx="10">
                  <c:v>11</c:v>
                </c:pt>
              </c:numCache>
            </c:numRef>
          </c:xVal>
          <c:yVal>
            <c:numRef>
              <c:f>LMSDirtyExample!$B$2:$B$12</c:f>
              <c:numCache>
                <c:ptCount val="11"/>
                <c:pt idx="0">
                  <c:v>-7.8295490614837036</c:v>
                </c:pt>
                <c:pt idx="1">
                  <c:v>15.96343091072049</c:v>
                </c:pt>
                <c:pt idx="2">
                  <c:v>13.65436768939253</c:v>
                </c:pt>
                <c:pt idx="3">
                  <c:v>4.514862833544612</c:v>
                </c:pt>
                <c:pt idx="4">
                  <c:v>27.63440745382104</c:v>
                </c:pt>
                <c:pt idx="5">
                  <c:v>23.74989477271447</c:v>
                </c:pt>
                <c:pt idx="6">
                  <c:v>36.266459210251924</c:v>
                </c:pt>
                <c:pt idx="7">
                  <c:v>28.21482370456215</c:v>
                </c:pt>
                <c:pt idx="8">
                  <c:v>47.301464180869516</c:v>
                </c:pt>
                <c:pt idx="9">
                  <c:v>42.28335730347317</c:v>
                </c:pt>
                <c:pt idx="10">
                  <c:v>149.4923152977717</c:v>
                </c:pt>
              </c:numCache>
            </c:numRef>
          </c:yVal>
          <c:smooth val="0"/>
        </c:ser>
        <c:ser>
          <c:idx val="1"/>
          <c:order val="1"/>
          <c:tx>
            <c:strRef>
              <c:f>LMSDirtyExample!$C$1</c:f>
              <c:strCache>
                <c:ptCount val="1"/>
                <c:pt idx="0">
                  <c:v>OLS Pred Y</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LMSDirtyExample!$A$2:$A$12</c:f>
              <c:numCache>
                <c:ptCount val="11"/>
                <c:pt idx="0">
                  <c:v>1</c:v>
                </c:pt>
                <c:pt idx="1">
                  <c:v>2</c:v>
                </c:pt>
                <c:pt idx="2">
                  <c:v>3</c:v>
                </c:pt>
                <c:pt idx="3">
                  <c:v>4</c:v>
                </c:pt>
                <c:pt idx="4">
                  <c:v>5</c:v>
                </c:pt>
                <c:pt idx="5">
                  <c:v>6</c:v>
                </c:pt>
                <c:pt idx="6">
                  <c:v>7</c:v>
                </c:pt>
                <c:pt idx="7">
                  <c:v>8</c:v>
                </c:pt>
                <c:pt idx="8">
                  <c:v>9</c:v>
                </c:pt>
                <c:pt idx="9">
                  <c:v>10</c:v>
                </c:pt>
                <c:pt idx="10">
                  <c:v>11</c:v>
                </c:pt>
              </c:numCache>
            </c:numRef>
          </c:xVal>
          <c:yVal>
            <c:numRef>
              <c:f>LMSDirtyExample!$C$2:$C$12</c:f>
              <c:numCache>
                <c:ptCount val="11"/>
                <c:pt idx="0">
                  <c:v>-13.016846443132236</c:v>
                </c:pt>
                <c:pt idx="1">
                  <c:v>-3.4817347127669187</c:v>
                </c:pt>
                <c:pt idx="2">
                  <c:v>6.0533770175984</c:v>
                </c:pt>
                <c:pt idx="3">
                  <c:v>15.588488747963716</c:v>
                </c:pt>
                <c:pt idx="4">
                  <c:v>25.12360047832903</c:v>
                </c:pt>
                <c:pt idx="5">
                  <c:v>34.658712208694354</c:v>
                </c:pt>
                <c:pt idx="6">
                  <c:v>44.19382393905967</c:v>
                </c:pt>
                <c:pt idx="7">
                  <c:v>53.728935669424985</c:v>
                </c:pt>
                <c:pt idx="8">
                  <c:v>63.2640473997903</c:v>
                </c:pt>
                <c:pt idx="9">
                  <c:v>72.79915913015562</c:v>
                </c:pt>
                <c:pt idx="10">
                  <c:v>82.33427086052093</c:v>
                </c:pt>
              </c:numCache>
            </c:numRef>
          </c:yVal>
          <c:smooth val="0"/>
        </c:ser>
        <c:ser>
          <c:idx val="2"/>
          <c:order val="2"/>
          <c:tx>
            <c:strRef>
              <c:f>LMSDirtyExample!$E$1</c:f>
              <c:strCache>
                <c:ptCount val="1"/>
                <c:pt idx="0">
                  <c:v>LMS Pred Y</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LMSDirtyExample!$A$2:$A$12</c:f>
              <c:numCache>
                <c:ptCount val="11"/>
                <c:pt idx="0">
                  <c:v>1</c:v>
                </c:pt>
                <c:pt idx="1">
                  <c:v>2</c:v>
                </c:pt>
                <c:pt idx="2">
                  <c:v>3</c:v>
                </c:pt>
                <c:pt idx="3">
                  <c:v>4</c:v>
                </c:pt>
                <c:pt idx="4">
                  <c:v>5</c:v>
                </c:pt>
                <c:pt idx="5">
                  <c:v>6</c:v>
                </c:pt>
                <c:pt idx="6">
                  <c:v>7</c:v>
                </c:pt>
                <c:pt idx="7">
                  <c:v>8</c:v>
                </c:pt>
                <c:pt idx="8">
                  <c:v>9</c:v>
                </c:pt>
                <c:pt idx="9">
                  <c:v>10</c:v>
                </c:pt>
                <c:pt idx="10">
                  <c:v>11</c:v>
                </c:pt>
              </c:numCache>
            </c:numRef>
          </c:xVal>
          <c:yVal>
            <c:numRef>
              <c:f>LMSDirtyExample!$E$2:$E$12</c:f>
              <c:numCache>
                <c:ptCount val="11"/>
                <c:pt idx="0">
                  <c:v>11.810770744574256</c:v>
                </c:pt>
                <c:pt idx="1">
                  <c:v>14.740560714504682</c:v>
                </c:pt>
                <c:pt idx="2">
                  <c:v>17.670350684435107</c:v>
                </c:pt>
                <c:pt idx="3">
                  <c:v>20.600140654365532</c:v>
                </c:pt>
                <c:pt idx="4">
                  <c:v>23.529930624295957</c:v>
                </c:pt>
                <c:pt idx="5">
                  <c:v>26.459720594226383</c:v>
                </c:pt>
                <c:pt idx="6">
                  <c:v>29.389510564156808</c:v>
                </c:pt>
                <c:pt idx="7">
                  <c:v>32.31930053408723</c:v>
                </c:pt>
                <c:pt idx="8">
                  <c:v>35.24909050401766</c:v>
                </c:pt>
                <c:pt idx="9">
                  <c:v>38.178880473948084</c:v>
                </c:pt>
                <c:pt idx="10">
                  <c:v>41.10867044387851</c:v>
                </c:pt>
              </c:numCache>
            </c:numRef>
          </c:yVal>
          <c:smooth val="0"/>
        </c:ser>
        <c:axId val="22252487"/>
        <c:axId val="66054656"/>
      </c:scatterChart>
      <c:valAx>
        <c:axId val="22252487"/>
        <c:scaling>
          <c:orientation val="minMax"/>
        </c:scaling>
        <c:axPos val="b"/>
        <c:delete val="0"/>
        <c:numFmt formatCode="General" sourceLinked="1"/>
        <c:majorTickMark val="out"/>
        <c:minorTickMark val="none"/>
        <c:tickLblPos val="nextTo"/>
        <c:crossAx val="66054656"/>
        <c:crosses val="autoZero"/>
        <c:crossBetween val="midCat"/>
        <c:dispUnits/>
      </c:valAx>
      <c:valAx>
        <c:axId val="66054656"/>
        <c:scaling>
          <c:orientation val="minMax"/>
        </c:scaling>
        <c:axPos val="l"/>
        <c:majorGridlines/>
        <c:delete val="0"/>
        <c:numFmt formatCode="General" sourceLinked="1"/>
        <c:majorTickMark val="out"/>
        <c:minorTickMark val="none"/>
        <c:tickLblPos val="nextTo"/>
        <c:crossAx val="22252487"/>
        <c:crosses val="autoZero"/>
        <c:crossBetween val="midCat"/>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Clean Data</a:t>
            </a:r>
          </a:p>
        </c:rich>
      </c:tx>
      <c:layout/>
      <c:spPr>
        <a:noFill/>
        <a:ln>
          <a:noFill/>
        </a:ln>
      </c:spPr>
    </c:title>
    <c:plotArea>
      <c:layout>
        <c:manualLayout>
          <c:xMode val="edge"/>
          <c:yMode val="edge"/>
          <c:x val="0.02925"/>
          <c:y val="0.04925"/>
          <c:w val="0.9455"/>
          <c:h val="0.91025"/>
        </c:manualLayout>
      </c:layout>
      <c:scatterChart>
        <c:scatterStyle val="lineMarker"/>
        <c:varyColors val="0"/>
        <c:ser>
          <c:idx val="0"/>
          <c:order val="0"/>
          <c:tx>
            <c:strRef>
              <c:f>Dead!$C$8</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numFmt formatCode="0.00"/>
            </c:trendlineLbl>
          </c:trendline>
          <c:xVal>
            <c:numRef>
              <c:f>Dead!$A$9:$A$19</c:f>
              <c:numCache/>
            </c:numRef>
          </c:xVal>
          <c:yVal>
            <c:numRef>
              <c:f>Dead!$C$9:$C$19</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Dead!$A$19:$A$19</c:f>
              <c:numCache/>
            </c:numRef>
          </c:xVal>
          <c:yVal>
            <c:numRef>
              <c:f>Dead!$J$19:$J$19</c:f>
              <c:numCache/>
            </c:numRef>
          </c:yVal>
          <c:smooth val="0"/>
        </c:ser>
        <c:axId val="57620993"/>
        <c:axId val="48826890"/>
      </c:scatterChart>
      <c:valAx>
        <c:axId val="57620993"/>
        <c:scaling>
          <c:orientation val="minMax"/>
        </c:scaling>
        <c:axPos val="b"/>
        <c:delete val="0"/>
        <c:numFmt formatCode="General" sourceLinked="1"/>
        <c:majorTickMark val="out"/>
        <c:minorTickMark val="none"/>
        <c:tickLblPos val="nextTo"/>
        <c:crossAx val="48826890"/>
        <c:crosses val="autoZero"/>
        <c:crossBetween val="midCat"/>
        <c:dispUnits/>
      </c:valAx>
      <c:valAx>
        <c:axId val="48826890"/>
        <c:scaling>
          <c:orientation val="minMax"/>
        </c:scaling>
        <c:axPos val="l"/>
        <c:majorGridlines/>
        <c:delete val="0"/>
        <c:numFmt formatCode="General" sourceLinked="1"/>
        <c:majorTickMark val="out"/>
        <c:minorTickMark val="none"/>
        <c:tickLblPos val="nextTo"/>
        <c:crossAx val="5762099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Dirty Data</a:t>
            </a:r>
          </a:p>
        </c:rich>
      </c:tx>
      <c:layout/>
      <c:spPr>
        <a:noFill/>
        <a:ln>
          <a:noFill/>
        </a:ln>
      </c:spPr>
    </c:title>
    <c:plotArea>
      <c:layout>
        <c:manualLayout>
          <c:xMode val="edge"/>
          <c:yMode val="edge"/>
          <c:x val="0.04175"/>
          <c:y val="0.057"/>
          <c:w val="0.93325"/>
          <c:h val="0.902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dPt>
            <c:idx val="10"/>
            <c:spPr>
              <a:ln w="3175">
                <a:noFill/>
              </a:ln>
            </c:spPr>
            <c:marker>
              <c:size val="5"/>
              <c:spPr>
                <a:solidFill>
                  <a:srgbClr val="FF00FF"/>
                </a:solidFill>
                <a:ln>
                  <a:solidFill>
                    <a:srgbClr val="FF00FF"/>
                  </a:solidFill>
                </a:ln>
              </c:spPr>
            </c:marker>
          </c:dPt>
          <c:trendline>
            <c:trendlineType val="linear"/>
            <c:dispEq val="1"/>
            <c:dispRSqr val="0"/>
            <c:trendlineLbl>
              <c:layout>
                <c:manualLayout>
                  <c:x val="0"/>
                  <c:y val="0"/>
                </c:manualLayout>
              </c:layout>
              <c:numFmt formatCode="0.00"/>
            </c:trendlineLbl>
          </c:trendline>
          <c:xVal>
            <c:numRef>
              <c:f>Dead!$H$9:$H$19</c:f>
              <c:numCache/>
            </c:numRef>
          </c:xVal>
          <c:yVal>
            <c:numRef>
              <c:f>Dead!$J$9:$J$19</c:f>
              <c:numCache/>
            </c:numRef>
          </c:yVal>
          <c:smooth val="0"/>
        </c:ser>
        <c:axId val="36788827"/>
        <c:axId val="62663988"/>
      </c:scatterChart>
      <c:valAx>
        <c:axId val="36788827"/>
        <c:scaling>
          <c:orientation val="minMax"/>
        </c:scaling>
        <c:axPos val="b"/>
        <c:delete val="0"/>
        <c:numFmt formatCode="General" sourceLinked="1"/>
        <c:majorTickMark val="out"/>
        <c:minorTickMark val="none"/>
        <c:tickLblPos val="nextTo"/>
        <c:crossAx val="62663988"/>
        <c:crosses val="autoZero"/>
        <c:crossBetween val="midCat"/>
        <c:dispUnits/>
      </c:valAx>
      <c:valAx>
        <c:axId val="62663988"/>
        <c:scaling>
          <c:orientation val="minMax"/>
        </c:scaling>
        <c:axPos val="l"/>
        <c:majorGridlines/>
        <c:delete val="0"/>
        <c:numFmt formatCode="General" sourceLinked="1"/>
        <c:majorTickMark val="out"/>
        <c:minorTickMark val="none"/>
        <c:tickLblPos val="nextTo"/>
        <c:crossAx val="3678882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1"/>
          <c:h val="1"/>
        </c:manualLayout>
      </c:layout>
      <c:surface3DChart>
        <c:ser>
          <c:idx val="0"/>
          <c:order val="0"/>
          <c:tx>
            <c:strRef>
              <c:f>Dead!$Q$40</c:f>
              <c:strCache>
                <c:ptCount val="1"/>
                <c:pt idx="0">
                  <c:v>-8.37</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Dead!$R$39:$Z$39</c:f>
              <c:numCache>
                <c:ptCount val="9"/>
                <c:pt idx="0">
                  <c:v>0</c:v>
                </c:pt>
                <c:pt idx="1">
                  <c:v>0</c:v>
                </c:pt>
                <c:pt idx="2">
                  <c:v>0</c:v>
                </c:pt>
                <c:pt idx="3">
                  <c:v>0</c:v>
                </c:pt>
                <c:pt idx="4">
                  <c:v>0</c:v>
                </c:pt>
                <c:pt idx="5">
                  <c:v>0</c:v>
                </c:pt>
                <c:pt idx="6">
                  <c:v>0</c:v>
                </c:pt>
                <c:pt idx="7">
                  <c:v>0</c:v>
                </c:pt>
                <c:pt idx="8">
                  <c:v>0</c:v>
                </c:pt>
              </c:numCache>
            </c:numRef>
          </c:cat>
          <c:val>
            <c:numRef>
              <c:f>Dead!$R$40:$Z$40</c:f>
              <c:numCache>
                <c:ptCount val="9"/>
                <c:pt idx="0">
                  <c:v>0</c:v>
                </c:pt>
                <c:pt idx="1">
                  <c:v>0</c:v>
                </c:pt>
                <c:pt idx="2">
                  <c:v>0</c:v>
                </c:pt>
                <c:pt idx="3">
                  <c:v>0</c:v>
                </c:pt>
                <c:pt idx="4">
                  <c:v>0</c:v>
                </c:pt>
                <c:pt idx="5">
                  <c:v>0</c:v>
                </c:pt>
                <c:pt idx="6">
                  <c:v>0</c:v>
                </c:pt>
                <c:pt idx="7">
                  <c:v>0</c:v>
                </c:pt>
                <c:pt idx="8">
                  <c:v>0</c:v>
                </c:pt>
              </c:numCache>
            </c:numRef>
          </c:val>
        </c:ser>
        <c:ser>
          <c:idx val="1"/>
          <c:order val="1"/>
          <c:tx>
            <c:strRef>
              <c:f>Dead!$Q$41</c:f>
              <c:strCache>
                <c:ptCount val="1"/>
                <c:pt idx="0">
                  <c:v>-7.37</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Dead!$R$39:$Z$39</c:f>
              <c:numCache>
                <c:ptCount val="9"/>
                <c:pt idx="0">
                  <c:v>0</c:v>
                </c:pt>
                <c:pt idx="1">
                  <c:v>0</c:v>
                </c:pt>
                <c:pt idx="2">
                  <c:v>0</c:v>
                </c:pt>
                <c:pt idx="3">
                  <c:v>0</c:v>
                </c:pt>
                <c:pt idx="4">
                  <c:v>0</c:v>
                </c:pt>
                <c:pt idx="5">
                  <c:v>0</c:v>
                </c:pt>
                <c:pt idx="6">
                  <c:v>0</c:v>
                </c:pt>
                <c:pt idx="7">
                  <c:v>0</c:v>
                </c:pt>
                <c:pt idx="8">
                  <c:v>0</c:v>
                </c:pt>
              </c:numCache>
            </c:numRef>
          </c:cat>
          <c:val>
            <c:numRef>
              <c:f>Dead!$R$41:$Z$41</c:f>
              <c:numCache>
                <c:ptCount val="9"/>
                <c:pt idx="0">
                  <c:v>0</c:v>
                </c:pt>
                <c:pt idx="1">
                  <c:v>0</c:v>
                </c:pt>
                <c:pt idx="2">
                  <c:v>0</c:v>
                </c:pt>
                <c:pt idx="3">
                  <c:v>0</c:v>
                </c:pt>
                <c:pt idx="4">
                  <c:v>0</c:v>
                </c:pt>
                <c:pt idx="5">
                  <c:v>0</c:v>
                </c:pt>
                <c:pt idx="6">
                  <c:v>0</c:v>
                </c:pt>
                <c:pt idx="7">
                  <c:v>0</c:v>
                </c:pt>
                <c:pt idx="8">
                  <c:v>0</c:v>
                </c:pt>
              </c:numCache>
            </c:numRef>
          </c:val>
        </c:ser>
        <c:ser>
          <c:idx val="2"/>
          <c:order val="2"/>
          <c:tx>
            <c:strRef>
              <c:f>Dead!$Q$42</c:f>
              <c:strCache>
                <c:ptCount val="1"/>
                <c:pt idx="0">
                  <c:v>-6.37</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Dead!$R$39:$Z$39</c:f>
              <c:numCache>
                <c:ptCount val="9"/>
                <c:pt idx="0">
                  <c:v>0</c:v>
                </c:pt>
                <c:pt idx="1">
                  <c:v>0</c:v>
                </c:pt>
                <c:pt idx="2">
                  <c:v>0</c:v>
                </c:pt>
                <c:pt idx="3">
                  <c:v>0</c:v>
                </c:pt>
                <c:pt idx="4">
                  <c:v>0</c:v>
                </c:pt>
                <c:pt idx="5">
                  <c:v>0</c:v>
                </c:pt>
                <c:pt idx="6">
                  <c:v>0</c:v>
                </c:pt>
                <c:pt idx="7">
                  <c:v>0</c:v>
                </c:pt>
                <c:pt idx="8">
                  <c:v>0</c:v>
                </c:pt>
              </c:numCache>
            </c:numRef>
          </c:cat>
          <c:val>
            <c:numRef>
              <c:f>Dead!$R$42:$Z$42</c:f>
              <c:numCache>
                <c:ptCount val="9"/>
                <c:pt idx="0">
                  <c:v>0</c:v>
                </c:pt>
                <c:pt idx="1">
                  <c:v>0</c:v>
                </c:pt>
                <c:pt idx="2">
                  <c:v>0</c:v>
                </c:pt>
                <c:pt idx="3">
                  <c:v>0</c:v>
                </c:pt>
                <c:pt idx="4">
                  <c:v>0</c:v>
                </c:pt>
                <c:pt idx="5">
                  <c:v>0</c:v>
                </c:pt>
                <c:pt idx="6">
                  <c:v>0</c:v>
                </c:pt>
                <c:pt idx="7">
                  <c:v>0</c:v>
                </c:pt>
                <c:pt idx="8">
                  <c:v>0</c:v>
                </c:pt>
              </c:numCache>
            </c:numRef>
          </c:val>
        </c:ser>
        <c:ser>
          <c:idx val="3"/>
          <c:order val="3"/>
          <c:tx>
            <c:strRef>
              <c:f>Dead!$Q$43</c:f>
              <c:strCache>
                <c:ptCount val="1"/>
                <c:pt idx="0">
                  <c:v>-5.37</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Dead!$R$39:$Z$39</c:f>
              <c:numCache>
                <c:ptCount val="9"/>
                <c:pt idx="0">
                  <c:v>0</c:v>
                </c:pt>
                <c:pt idx="1">
                  <c:v>0</c:v>
                </c:pt>
                <c:pt idx="2">
                  <c:v>0</c:v>
                </c:pt>
                <c:pt idx="3">
                  <c:v>0</c:v>
                </c:pt>
                <c:pt idx="4">
                  <c:v>0</c:v>
                </c:pt>
                <c:pt idx="5">
                  <c:v>0</c:v>
                </c:pt>
                <c:pt idx="6">
                  <c:v>0</c:v>
                </c:pt>
                <c:pt idx="7">
                  <c:v>0</c:v>
                </c:pt>
                <c:pt idx="8">
                  <c:v>0</c:v>
                </c:pt>
              </c:numCache>
            </c:numRef>
          </c:cat>
          <c:val>
            <c:numRef>
              <c:f>Dead!$R$43:$Z$43</c:f>
              <c:numCache>
                <c:ptCount val="9"/>
                <c:pt idx="0">
                  <c:v>0</c:v>
                </c:pt>
                <c:pt idx="1">
                  <c:v>0</c:v>
                </c:pt>
                <c:pt idx="2">
                  <c:v>0</c:v>
                </c:pt>
                <c:pt idx="3">
                  <c:v>0</c:v>
                </c:pt>
                <c:pt idx="4">
                  <c:v>0</c:v>
                </c:pt>
                <c:pt idx="5">
                  <c:v>0</c:v>
                </c:pt>
                <c:pt idx="6">
                  <c:v>0</c:v>
                </c:pt>
                <c:pt idx="7">
                  <c:v>0</c:v>
                </c:pt>
                <c:pt idx="8">
                  <c:v>0</c:v>
                </c:pt>
              </c:numCache>
            </c:numRef>
          </c:val>
        </c:ser>
        <c:ser>
          <c:idx val="4"/>
          <c:order val="4"/>
          <c:tx>
            <c:strRef>
              <c:f>Dead!$Q$44</c:f>
              <c:strCache>
                <c:ptCount val="1"/>
                <c:pt idx="0">
                  <c:v>-4.370140076</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Dead!$R$39:$Z$39</c:f>
              <c:numCache>
                <c:ptCount val="9"/>
                <c:pt idx="0">
                  <c:v>0</c:v>
                </c:pt>
                <c:pt idx="1">
                  <c:v>0</c:v>
                </c:pt>
                <c:pt idx="2">
                  <c:v>0</c:v>
                </c:pt>
                <c:pt idx="3">
                  <c:v>0</c:v>
                </c:pt>
                <c:pt idx="4">
                  <c:v>0</c:v>
                </c:pt>
                <c:pt idx="5">
                  <c:v>0</c:v>
                </c:pt>
                <c:pt idx="6">
                  <c:v>0</c:v>
                </c:pt>
                <c:pt idx="7">
                  <c:v>0</c:v>
                </c:pt>
                <c:pt idx="8">
                  <c:v>0</c:v>
                </c:pt>
              </c:numCache>
            </c:numRef>
          </c:cat>
          <c:val>
            <c:numRef>
              <c:f>Dead!$R$44:$Z$44</c:f>
              <c:numCache>
                <c:ptCount val="9"/>
                <c:pt idx="0">
                  <c:v>0</c:v>
                </c:pt>
                <c:pt idx="1">
                  <c:v>0</c:v>
                </c:pt>
                <c:pt idx="2">
                  <c:v>0</c:v>
                </c:pt>
                <c:pt idx="3">
                  <c:v>0</c:v>
                </c:pt>
                <c:pt idx="4">
                  <c:v>0</c:v>
                </c:pt>
                <c:pt idx="5">
                  <c:v>0</c:v>
                </c:pt>
                <c:pt idx="6">
                  <c:v>0</c:v>
                </c:pt>
                <c:pt idx="7">
                  <c:v>0</c:v>
                </c:pt>
                <c:pt idx="8">
                  <c:v>0</c:v>
                </c:pt>
              </c:numCache>
            </c:numRef>
          </c:val>
        </c:ser>
        <c:ser>
          <c:idx val="5"/>
          <c:order val="5"/>
          <c:tx>
            <c:strRef>
              <c:f>Dead!$Q$45</c:f>
              <c:strCache>
                <c:ptCount val="1"/>
                <c:pt idx="0">
                  <c:v>-3.37</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Dead!$R$39:$Z$39</c:f>
              <c:numCache>
                <c:ptCount val="9"/>
                <c:pt idx="0">
                  <c:v>0</c:v>
                </c:pt>
                <c:pt idx="1">
                  <c:v>0</c:v>
                </c:pt>
                <c:pt idx="2">
                  <c:v>0</c:v>
                </c:pt>
                <c:pt idx="3">
                  <c:v>0</c:v>
                </c:pt>
                <c:pt idx="4">
                  <c:v>0</c:v>
                </c:pt>
                <c:pt idx="5">
                  <c:v>0</c:v>
                </c:pt>
                <c:pt idx="6">
                  <c:v>0</c:v>
                </c:pt>
                <c:pt idx="7">
                  <c:v>0</c:v>
                </c:pt>
                <c:pt idx="8">
                  <c:v>0</c:v>
                </c:pt>
              </c:numCache>
            </c:numRef>
          </c:cat>
          <c:val>
            <c:numRef>
              <c:f>Dead!$R$45:$Z$45</c:f>
              <c:numCache>
                <c:ptCount val="9"/>
                <c:pt idx="0">
                  <c:v>0</c:v>
                </c:pt>
                <c:pt idx="1">
                  <c:v>0</c:v>
                </c:pt>
                <c:pt idx="2">
                  <c:v>0</c:v>
                </c:pt>
                <c:pt idx="3">
                  <c:v>0</c:v>
                </c:pt>
                <c:pt idx="4">
                  <c:v>0</c:v>
                </c:pt>
                <c:pt idx="5">
                  <c:v>0</c:v>
                </c:pt>
                <c:pt idx="6">
                  <c:v>0</c:v>
                </c:pt>
                <c:pt idx="7">
                  <c:v>0</c:v>
                </c:pt>
                <c:pt idx="8">
                  <c:v>0</c:v>
                </c:pt>
              </c:numCache>
            </c:numRef>
          </c:val>
        </c:ser>
        <c:ser>
          <c:idx val="6"/>
          <c:order val="6"/>
          <c:tx>
            <c:strRef>
              <c:f>Dead!$Q$46</c:f>
              <c:strCache>
                <c:ptCount val="1"/>
                <c:pt idx="0">
                  <c:v>-2.37</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Dead!$R$39:$Z$39</c:f>
              <c:numCache>
                <c:ptCount val="9"/>
                <c:pt idx="0">
                  <c:v>0</c:v>
                </c:pt>
                <c:pt idx="1">
                  <c:v>0</c:v>
                </c:pt>
                <c:pt idx="2">
                  <c:v>0</c:v>
                </c:pt>
                <c:pt idx="3">
                  <c:v>0</c:v>
                </c:pt>
                <c:pt idx="4">
                  <c:v>0</c:v>
                </c:pt>
                <c:pt idx="5">
                  <c:v>0</c:v>
                </c:pt>
                <c:pt idx="6">
                  <c:v>0</c:v>
                </c:pt>
                <c:pt idx="7">
                  <c:v>0</c:v>
                </c:pt>
                <c:pt idx="8">
                  <c:v>0</c:v>
                </c:pt>
              </c:numCache>
            </c:numRef>
          </c:cat>
          <c:val>
            <c:numRef>
              <c:f>Dead!$R$46:$Z$46</c:f>
              <c:numCache>
                <c:ptCount val="9"/>
                <c:pt idx="0">
                  <c:v>0</c:v>
                </c:pt>
                <c:pt idx="1">
                  <c:v>0</c:v>
                </c:pt>
                <c:pt idx="2">
                  <c:v>0</c:v>
                </c:pt>
                <c:pt idx="3">
                  <c:v>0</c:v>
                </c:pt>
                <c:pt idx="4">
                  <c:v>0</c:v>
                </c:pt>
                <c:pt idx="5">
                  <c:v>0</c:v>
                </c:pt>
                <c:pt idx="6">
                  <c:v>0</c:v>
                </c:pt>
                <c:pt idx="7">
                  <c:v>0</c:v>
                </c:pt>
                <c:pt idx="8">
                  <c:v>0</c:v>
                </c:pt>
              </c:numCache>
            </c:numRef>
          </c:val>
        </c:ser>
        <c:ser>
          <c:idx val="7"/>
          <c:order val="7"/>
          <c:tx>
            <c:strRef>
              <c:f>Dead!$Q$47</c:f>
              <c:strCache>
                <c:ptCount val="1"/>
                <c:pt idx="0">
                  <c:v>-1.37</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Dead!$R$39:$Z$39</c:f>
              <c:numCache>
                <c:ptCount val="9"/>
                <c:pt idx="0">
                  <c:v>0</c:v>
                </c:pt>
                <c:pt idx="1">
                  <c:v>0</c:v>
                </c:pt>
                <c:pt idx="2">
                  <c:v>0</c:v>
                </c:pt>
                <c:pt idx="3">
                  <c:v>0</c:v>
                </c:pt>
                <c:pt idx="4">
                  <c:v>0</c:v>
                </c:pt>
                <c:pt idx="5">
                  <c:v>0</c:v>
                </c:pt>
                <c:pt idx="6">
                  <c:v>0</c:v>
                </c:pt>
                <c:pt idx="7">
                  <c:v>0</c:v>
                </c:pt>
                <c:pt idx="8">
                  <c:v>0</c:v>
                </c:pt>
              </c:numCache>
            </c:numRef>
          </c:cat>
          <c:val>
            <c:numRef>
              <c:f>Dead!$R$47:$Z$47</c:f>
              <c:numCache>
                <c:ptCount val="9"/>
                <c:pt idx="0">
                  <c:v>0</c:v>
                </c:pt>
                <c:pt idx="1">
                  <c:v>0</c:v>
                </c:pt>
                <c:pt idx="2">
                  <c:v>0</c:v>
                </c:pt>
                <c:pt idx="3">
                  <c:v>0</c:v>
                </c:pt>
                <c:pt idx="4">
                  <c:v>0</c:v>
                </c:pt>
                <c:pt idx="5">
                  <c:v>0</c:v>
                </c:pt>
                <c:pt idx="6">
                  <c:v>0</c:v>
                </c:pt>
                <c:pt idx="7">
                  <c:v>0</c:v>
                </c:pt>
                <c:pt idx="8">
                  <c:v>0</c:v>
                </c:pt>
              </c:numCache>
            </c:numRef>
          </c:val>
        </c:ser>
        <c:ser>
          <c:idx val="8"/>
          <c:order val="8"/>
          <c:tx>
            <c:strRef>
              <c:f>Dead!$Q$48</c:f>
              <c:strCache>
                <c:ptCount val="1"/>
                <c:pt idx="0">
                  <c:v>-0.37</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Dead!$R$39:$Z$39</c:f>
              <c:numCache>
                <c:ptCount val="9"/>
                <c:pt idx="0">
                  <c:v>0</c:v>
                </c:pt>
                <c:pt idx="1">
                  <c:v>0</c:v>
                </c:pt>
                <c:pt idx="2">
                  <c:v>0</c:v>
                </c:pt>
                <c:pt idx="3">
                  <c:v>0</c:v>
                </c:pt>
                <c:pt idx="4">
                  <c:v>0</c:v>
                </c:pt>
                <c:pt idx="5">
                  <c:v>0</c:v>
                </c:pt>
                <c:pt idx="6">
                  <c:v>0</c:v>
                </c:pt>
                <c:pt idx="7">
                  <c:v>0</c:v>
                </c:pt>
                <c:pt idx="8">
                  <c:v>0</c:v>
                </c:pt>
              </c:numCache>
            </c:numRef>
          </c:cat>
          <c:val>
            <c:numRef>
              <c:f>Dead!$R$48:$Z$48</c:f>
              <c:numCache>
                <c:ptCount val="9"/>
                <c:pt idx="0">
                  <c:v>0</c:v>
                </c:pt>
                <c:pt idx="1">
                  <c:v>0</c:v>
                </c:pt>
                <c:pt idx="2">
                  <c:v>0</c:v>
                </c:pt>
                <c:pt idx="3">
                  <c:v>0</c:v>
                </c:pt>
                <c:pt idx="4">
                  <c:v>0</c:v>
                </c:pt>
                <c:pt idx="5">
                  <c:v>0</c:v>
                </c:pt>
                <c:pt idx="6">
                  <c:v>0</c:v>
                </c:pt>
                <c:pt idx="7">
                  <c:v>0</c:v>
                </c:pt>
                <c:pt idx="8">
                  <c:v>0</c:v>
                </c:pt>
              </c:numCache>
            </c:numRef>
          </c:val>
        </c:ser>
        <c:axId val="27104981"/>
        <c:axId val="42618238"/>
        <c:axId val="48019823"/>
      </c:surface3DChart>
      <c:catAx>
        <c:axId val="27104981"/>
        <c:scaling>
          <c:orientation val="minMax"/>
        </c:scaling>
        <c:axPos val="b"/>
        <c:title>
          <c:tx>
            <c:rich>
              <a:bodyPr vert="horz" rot="0" anchor="ctr"/>
              <a:lstStyle/>
              <a:p>
                <a:pPr algn="ctr">
                  <a:defRPr/>
                </a:pPr>
                <a:r>
                  <a:rPr lang="en-US" cap="none" sz="1025" b="0" i="0" u="none" baseline="0">
                    <a:latin typeface="Arial"/>
                    <a:ea typeface="Arial"/>
                    <a:cs typeface="Arial"/>
                  </a:rPr>
                  <a:t>slope</a:t>
                </a:r>
              </a:p>
            </c:rich>
          </c:tx>
          <c:layout>
            <c:manualLayout>
              <c:xMode val="factor"/>
              <c:yMode val="factor"/>
              <c:x val="0.053"/>
              <c:y val="-0.129"/>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42618238"/>
        <c:crosses val="autoZero"/>
        <c:auto val="1"/>
        <c:lblOffset val="100"/>
        <c:noMultiLvlLbl val="0"/>
      </c:catAx>
      <c:valAx>
        <c:axId val="42618238"/>
        <c:scaling>
          <c:orientation val="minMax"/>
          <c:min val="500"/>
        </c:scaling>
        <c:axPos val="l"/>
        <c:title>
          <c:tx>
            <c:rich>
              <a:bodyPr vert="horz" rot="0" anchor="ctr"/>
              <a:lstStyle/>
              <a:p>
                <a:pPr algn="ctr">
                  <a:defRPr/>
                </a:pPr>
                <a:r>
                  <a:rPr lang="en-US" cap="none" sz="1025" b="0" i="0" u="none" baseline="0">
                    <a:latin typeface="Arial"/>
                    <a:ea typeface="Arial"/>
                    <a:cs typeface="Arial"/>
                  </a:rPr>
                  <a:t>SSR</a:t>
                </a:r>
              </a:p>
            </c:rich>
          </c:tx>
          <c:layout>
            <c:manualLayout>
              <c:xMode val="factor"/>
              <c:yMode val="factor"/>
              <c:x val="0.039"/>
              <c:y val="-0.01625"/>
            </c:manualLayout>
          </c:layout>
          <c:overlay val="0"/>
          <c:spPr>
            <a:noFill/>
            <a:ln>
              <a:noFill/>
            </a:ln>
          </c:spPr>
        </c:title>
        <c:majorGridlines/>
        <c:delete val="0"/>
        <c:numFmt formatCode="General" sourceLinked="1"/>
        <c:majorTickMark val="out"/>
        <c:minorTickMark val="none"/>
        <c:tickLblPos val="nextTo"/>
        <c:crossAx val="27104981"/>
        <c:crossesAt val="1"/>
        <c:crossBetween val="between"/>
        <c:dispUnits/>
        <c:majorUnit val="100"/>
      </c:valAx>
      <c:serAx>
        <c:axId val="48019823"/>
        <c:scaling>
          <c:orientation val="minMax"/>
        </c:scaling>
        <c:axPos val="b"/>
        <c:title>
          <c:tx>
            <c:rich>
              <a:bodyPr vert="horz" rot="0" anchor="ctr"/>
              <a:lstStyle/>
              <a:p>
                <a:pPr algn="ctr">
                  <a:defRPr/>
                </a:pPr>
                <a:r>
                  <a:rPr lang="en-US" cap="none" sz="1025" b="0" i="0" u="none" baseline="0">
                    <a:latin typeface="Arial"/>
                    <a:ea typeface="Arial"/>
                    <a:cs typeface="Arial"/>
                  </a:rPr>
                  <a:t>intercept</a:t>
                </a:r>
              </a:p>
            </c:rich>
          </c:tx>
          <c:layout>
            <c:manualLayout>
              <c:xMode val="factor"/>
              <c:yMode val="factor"/>
              <c:x val="-0.156"/>
              <c:y val="-0.0485"/>
            </c:manualLayout>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2618238"/>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1"/>
          <c:h val="1"/>
        </c:manualLayout>
      </c:layout>
      <c:surface3DChart>
        <c:ser>
          <c:idx val="0"/>
          <c:order val="0"/>
          <c:tx>
            <c:strRef>
              <c:f>Dead!$AC$40</c:f>
              <c:strCache>
                <c:ptCount val="1"/>
                <c:pt idx="0">
                  <c:v>0</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Dead!$AD$40:$AL$40</c:f>
              <c:numCache>
                <c:ptCount val="9"/>
                <c:pt idx="0">
                  <c:v>0</c:v>
                </c:pt>
                <c:pt idx="1">
                  <c:v>0</c:v>
                </c:pt>
                <c:pt idx="2">
                  <c:v>0</c:v>
                </c:pt>
                <c:pt idx="3">
                  <c:v>0</c:v>
                </c:pt>
                <c:pt idx="4">
                  <c:v>0</c:v>
                </c:pt>
                <c:pt idx="5">
                  <c:v>0</c:v>
                </c:pt>
                <c:pt idx="6">
                  <c:v>0</c:v>
                </c:pt>
                <c:pt idx="7">
                  <c:v>0</c:v>
                </c:pt>
                <c:pt idx="8">
                  <c:v>0</c:v>
                </c:pt>
              </c:numCache>
            </c:numRef>
          </c:val>
        </c:ser>
        <c:ser>
          <c:idx val="1"/>
          <c:order val="1"/>
          <c:tx>
            <c:strRef>
              <c:f>Dead!$AC$41</c:f>
              <c:strCache>
                <c:ptCount val="1"/>
                <c:pt idx="0">
                  <c:v>0.5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Dead!$AD$41:$AL$41</c:f>
              <c:numCache>
                <c:ptCount val="9"/>
                <c:pt idx="0">
                  <c:v>0</c:v>
                </c:pt>
                <c:pt idx="1">
                  <c:v>0</c:v>
                </c:pt>
                <c:pt idx="2">
                  <c:v>0</c:v>
                </c:pt>
                <c:pt idx="3">
                  <c:v>0</c:v>
                </c:pt>
                <c:pt idx="4">
                  <c:v>0</c:v>
                </c:pt>
                <c:pt idx="5">
                  <c:v>0</c:v>
                </c:pt>
                <c:pt idx="6">
                  <c:v>0</c:v>
                </c:pt>
                <c:pt idx="7">
                  <c:v>0</c:v>
                </c:pt>
                <c:pt idx="8">
                  <c:v>0</c:v>
                </c:pt>
              </c:numCache>
            </c:numRef>
          </c:val>
        </c:ser>
        <c:ser>
          <c:idx val="2"/>
          <c:order val="2"/>
          <c:tx>
            <c:strRef>
              <c:f>Dead!$AC$42</c:f>
              <c:strCache>
                <c:ptCount val="1"/>
                <c:pt idx="0">
                  <c:v>1</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Dead!$AD$42:$AL$42</c:f>
              <c:numCache>
                <c:ptCount val="9"/>
                <c:pt idx="0">
                  <c:v>0</c:v>
                </c:pt>
                <c:pt idx="1">
                  <c:v>0</c:v>
                </c:pt>
                <c:pt idx="2">
                  <c:v>0</c:v>
                </c:pt>
                <c:pt idx="3">
                  <c:v>0</c:v>
                </c:pt>
                <c:pt idx="4">
                  <c:v>0</c:v>
                </c:pt>
                <c:pt idx="5">
                  <c:v>0</c:v>
                </c:pt>
                <c:pt idx="6">
                  <c:v>0</c:v>
                </c:pt>
                <c:pt idx="7">
                  <c:v>0</c:v>
                </c:pt>
                <c:pt idx="8">
                  <c:v>0</c:v>
                </c:pt>
              </c:numCache>
            </c:numRef>
          </c:val>
        </c:ser>
        <c:ser>
          <c:idx val="3"/>
          <c:order val="3"/>
          <c:tx>
            <c:strRef>
              <c:f>Dead!$AC$43</c:f>
              <c:strCache>
                <c:ptCount val="1"/>
                <c:pt idx="0">
                  <c:v>1.5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Dead!$AD$43:$AL$43</c:f>
              <c:numCache>
                <c:ptCount val="9"/>
                <c:pt idx="0">
                  <c:v>0</c:v>
                </c:pt>
                <c:pt idx="1">
                  <c:v>0</c:v>
                </c:pt>
                <c:pt idx="2">
                  <c:v>0</c:v>
                </c:pt>
                <c:pt idx="3">
                  <c:v>0</c:v>
                </c:pt>
                <c:pt idx="4">
                  <c:v>0</c:v>
                </c:pt>
                <c:pt idx="5">
                  <c:v>0</c:v>
                </c:pt>
                <c:pt idx="6">
                  <c:v>0</c:v>
                </c:pt>
                <c:pt idx="7">
                  <c:v>0</c:v>
                </c:pt>
                <c:pt idx="8">
                  <c:v>0</c:v>
                </c:pt>
              </c:numCache>
            </c:numRef>
          </c:val>
        </c:ser>
        <c:ser>
          <c:idx val="4"/>
          <c:order val="4"/>
          <c:tx>
            <c:strRef>
              <c:f>Dead!$AC$44</c:f>
              <c:strCache>
                <c:ptCount val="1"/>
                <c:pt idx="0">
                  <c:v>2</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Dead!$AD$44:$AL$44</c:f>
              <c:numCache>
                <c:ptCount val="9"/>
                <c:pt idx="0">
                  <c:v>0</c:v>
                </c:pt>
                <c:pt idx="1">
                  <c:v>0</c:v>
                </c:pt>
                <c:pt idx="2">
                  <c:v>0</c:v>
                </c:pt>
                <c:pt idx="3">
                  <c:v>0</c:v>
                </c:pt>
                <c:pt idx="4">
                  <c:v>0</c:v>
                </c:pt>
                <c:pt idx="5">
                  <c:v>0</c:v>
                </c:pt>
                <c:pt idx="6">
                  <c:v>0</c:v>
                </c:pt>
                <c:pt idx="7">
                  <c:v>0</c:v>
                </c:pt>
                <c:pt idx="8">
                  <c:v>0</c:v>
                </c:pt>
              </c:numCache>
            </c:numRef>
          </c:val>
        </c:ser>
        <c:ser>
          <c:idx val="5"/>
          <c:order val="5"/>
          <c:tx>
            <c:strRef>
              <c:f>Dead!$AC$45</c:f>
              <c:strCache>
                <c:ptCount val="1"/>
                <c:pt idx="0">
                  <c:v>2.5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Dead!$AD$45:$AL$45</c:f>
              <c:numCache>
                <c:ptCount val="9"/>
                <c:pt idx="0">
                  <c:v>0</c:v>
                </c:pt>
                <c:pt idx="1">
                  <c:v>0</c:v>
                </c:pt>
                <c:pt idx="2">
                  <c:v>0</c:v>
                </c:pt>
                <c:pt idx="3">
                  <c:v>0</c:v>
                </c:pt>
                <c:pt idx="4">
                  <c:v>0</c:v>
                </c:pt>
                <c:pt idx="5">
                  <c:v>0</c:v>
                </c:pt>
                <c:pt idx="6">
                  <c:v>0</c:v>
                </c:pt>
                <c:pt idx="7">
                  <c:v>0</c:v>
                </c:pt>
                <c:pt idx="8">
                  <c:v>0</c:v>
                </c:pt>
              </c:numCache>
            </c:numRef>
          </c:val>
        </c:ser>
        <c:ser>
          <c:idx val="6"/>
          <c:order val="6"/>
          <c:tx>
            <c:strRef>
              <c:f>Dead!$AC$46</c:f>
              <c:strCache>
                <c:ptCount val="1"/>
                <c:pt idx="0">
                  <c:v>3</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Dead!$AD$46:$AL$46</c:f>
              <c:numCache>
                <c:ptCount val="9"/>
                <c:pt idx="0">
                  <c:v>0</c:v>
                </c:pt>
                <c:pt idx="1">
                  <c:v>0</c:v>
                </c:pt>
                <c:pt idx="2">
                  <c:v>0</c:v>
                </c:pt>
                <c:pt idx="3">
                  <c:v>0</c:v>
                </c:pt>
                <c:pt idx="4">
                  <c:v>0</c:v>
                </c:pt>
                <c:pt idx="5">
                  <c:v>0</c:v>
                </c:pt>
                <c:pt idx="6">
                  <c:v>0</c:v>
                </c:pt>
                <c:pt idx="7">
                  <c:v>0</c:v>
                </c:pt>
                <c:pt idx="8">
                  <c:v>0</c:v>
                </c:pt>
              </c:numCache>
            </c:numRef>
          </c:val>
        </c:ser>
        <c:ser>
          <c:idx val="7"/>
          <c:order val="7"/>
          <c:tx>
            <c:strRef>
              <c:f>Dead!$AC$47</c:f>
              <c:strCache>
                <c:ptCount val="1"/>
                <c:pt idx="0">
                  <c:v>3.5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Dead!$AD$47:$AL$47</c:f>
              <c:numCache>
                <c:ptCount val="9"/>
                <c:pt idx="0">
                  <c:v>0</c:v>
                </c:pt>
                <c:pt idx="1">
                  <c:v>0</c:v>
                </c:pt>
                <c:pt idx="2">
                  <c:v>0</c:v>
                </c:pt>
                <c:pt idx="3">
                  <c:v>0</c:v>
                </c:pt>
                <c:pt idx="4">
                  <c:v>0</c:v>
                </c:pt>
                <c:pt idx="5">
                  <c:v>0</c:v>
                </c:pt>
                <c:pt idx="6">
                  <c:v>0</c:v>
                </c:pt>
                <c:pt idx="7">
                  <c:v>0</c:v>
                </c:pt>
                <c:pt idx="8">
                  <c:v>0</c:v>
                </c:pt>
              </c:numCache>
            </c:numRef>
          </c:val>
        </c:ser>
        <c:ser>
          <c:idx val="8"/>
          <c:order val="8"/>
          <c:tx>
            <c:strRef>
              <c:f>Dead!$AC$48</c:f>
              <c:strCache>
                <c:ptCount val="1"/>
                <c:pt idx="0">
                  <c:v>4</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Dead!$AD$48:$AL$48</c:f>
              <c:numCache>
                <c:ptCount val="9"/>
                <c:pt idx="0">
                  <c:v>0</c:v>
                </c:pt>
                <c:pt idx="1">
                  <c:v>0</c:v>
                </c:pt>
                <c:pt idx="2">
                  <c:v>0</c:v>
                </c:pt>
                <c:pt idx="3">
                  <c:v>0</c:v>
                </c:pt>
                <c:pt idx="4">
                  <c:v>0</c:v>
                </c:pt>
                <c:pt idx="5">
                  <c:v>0</c:v>
                </c:pt>
                <c:pt idx="6">
                  <c:v>0</c:v>
                </c:pt>
                <c:pt idx="7">
                  <c:v>0</c:v>
                </c:pt>
                <c:pt idx="8">
                  <c:v>0</c:v>
                </c:pt>
              </c:numCache>
            </c:numRef>
          </c:val>
        </c:ser>
        <c:ser>
          <c:idx val="9"/>
          <c:order val="9"/>
          <c:tx>
            <c:strRef>
              <c:f>Dead!$AC$49</c:f>
              <c:strCache>
                <c:ptCount val="1"/>
                <c:pt idx="0">
                  <c:v>4.5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Dead!$AD$49:$AL$49</c:f>
              <c:numCache>
                <c:ptCount val="9"/>
                <c:pt idx="0">
                  <c:v>0</c:v>
                </c:pt>
                <c:pt idx="1">
                  <c:v>0</c:v>
                </c:pt>
                <c:pt idx="2">
                  <c:v>0</c:v>
                </c:pt>
                <c:pt idx="3">
                  <c:v>0</c:v>
                </c:pt>
                <c:pt idx="4">
                  <c:v>0</c:v>
                </c:pt>
                <c:pt idx="5">
                  <c:v>0</c:v>
                </c:pt>
                <c:pt idx="6">
                  <c:v>0</c:v>
                </c:pt>
                <c:pt idx="7">
                  <c:v>0</c:v>
                </c:pt>
                <c:pt idx="8">
                  <c:v>0</c:v>
                </c:pt>
              </c:numCache>
            </c:numRef>
          </c:val>
        </c:ser>
        <c:ser>
          <c:idx val="10"/>
          <c:order val="10"/>
          <c:tx>
            <c:strRef>
              <c:f>Dead!$AC$50</c:f>
              <c:strCache>
                <c:ptCount val="1"/>
                <c:pt idx="0">
                  <c:v>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Dead!$AD$50:$AL$50</c:f>
              <c:numCache>
                <c:ptCount val="9"/>
                <c:pt idx="0">
                  <c:v>0</c:v>
                </c:pt>
                <c:pt idx="1">
                  <c:v>0</c:v>
                </c:pt>
                <c:pt idx="2">
                  <c:v>0</c:v>
                </c:pt>
                <c:pt idx="3">
                  <c:v>0</c:v>
                </c:pt>
                <c:pt idx="4">
                  <c:v>0</c:v>
                </c:pt>
                <c:pt idx="5">
                  <c:v>0</c:v>
                </c:pt>
                <c:pt idx="6">
                  <c:v>0</c:v>
                </c:pt>
                <c:pt idx="7">
                  <c:v>0</c:v>
                </c:pt>
                <c:pt idx="8">
                  <c:v>0</c:v>
                </c:pt>
              </c:numCache>
            </c:numRef>
          </c:val>
        </c:ser>
        <c:ser>
          <c:idx val="11"/>
          <c:order val="11"/>
          <c:tx>
            <c:strRef>
              <c:f>Dead!$AC$51</c:f>
              <c:strCache>
                <c:ptCount val="1"/>
                <c:pt idx="0">
                  <c:v>5.5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Dead!$AD$51:$AL$51</c:f>
              <c:numCache>
                <c:ptCount val="9"/>
                <c:pt idx="0">
                  <c:v>0</c:v>
                </c:pt>
                <c:pt idx="1">
                  <c:v>0</c:v>
                </c:pt>
                <c:pt idx="2">
                  <c:v>0</c:v>
                </c:pt>
                <c:pt idx="3">
                  <c:v>0</c:v>
                </c:pt>
                <c:pt idx="4">
                  <c:v>0</c:v>
                </c:pt>
                <c:pt idx="5">
                  <c:v>0</c:v>
                </c:pt>
                <c:pt idx="6">
                  <c:v>0</c:v>
                </c:pt>
                <c:pt idx="7">
                  <c:v>0</c:v>
                </c:pt>
                <c:pt idx="8">
                  <c:v>0</c:v>
                </c:pt>
              </c:numCache>
            </c:numRef>
          </c:val>
        </c:ser>
        <c:ser>
          <c:idx val="12"/>
          <c:order val="12"/>
          <c:tx>
            <c:strRef>
              <c:f>Dead!$AC$52</c:f>
              <c:strCache>
                <c:ptCount val="1"/>
                <c:pt idx="0">
                  <c:v>6</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Dead!$AD$39:$AL$39</c:f>
              <c:numCache>
                <c:ptCount val="9"/>
                <c:pt idx="0">
                  <c:v>0</c:v>
                </c:pt>
                <c:pt idx="1">
                  <c:v>0</c:v>
                </c:pt>
                <c:pt idx="2">
                  <c:v>0</c:v>
                </c:pt>
                <c:pt idx="3">
                  <c:v>0</c:v>
                </c:pt>
                <c:pt idx="4">
                  <c:v>0</c:v>
                </c:pt>
                <c:pt idx="5">
                  <c:v>0</c:v>
                </c:pt>
                <c:pt idx="6">
                  <c:v>0</c:v>
                </c:pt>
                <c:pt idx="7">
                  <c:v>0</c:v>
                </c:pt>
                <c:pt idx="8">
                  <c:v>0</c:v>
                </c:pt>
              </c:numCache>
            </c:numRef>
          </c:cat>
          <c:val>
            <c:numRef>
              <c:f>Dead!$AD$52:$AL$52</c:f>
              <c:numCache>
                <c:ptCount val="9"/>
                <c:pt idx="0">
                  <c:v>0</c:v>
                </c:pt>
                <c:pt idx="1">
                  <c:v>0</c:v>
                </c:pt>
                <c:pt idx="2">
                  <c:v>0</c:v>
                </c:pt>
                <c:pt idx="3">
                  <c:v>0</c:v>
                </c:pt>
                <c:pt idx="4">
                  <c:v>0</c:v>
                </c:pt>
                <c:pt idx="5">
                  <c:v>0</c:v>
                </c:pt>
                <c:pt idx="6">
                  <c:v>0</c:v>
                </c:pt>
                <c:pt idx="7">
                  <c:v>0</c:v>
                </c:pt>
                <c:pt idx="8">
                  <c:v>0</c:v>
                </c:pt>
              </c:numCache>
            </c:numRef>
          </c:val>
        </c:ser>
        <c:axId val="29525224"/>
        <c:axId val="64400425"/>
        <c:axId val="42732914"/>
      </c:surface3DChart>
      <c:catAx>
        <c:axId val="29525224"/>
        <c:scaling>
          <c:orientation val="minMax"/>
        </c:scaling>
        <c:axPos val="b"/>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64400425"/>
        <c:crosses val="autoZero"/>
        <c:auto val="1"/>
        <c:lblOffset val="100"/>
        <c:noMultiLvlLbl val="0"/>
      </c:catAx>
      <c:valAx>
        <c:axId val="64400425"/>
        <c:scaling>
          <c:orientation val="minMax"/>
        </c:scaling>
        <c:axPos val="l"/>
        <c:majorGridlines/>
        <c:delete val="0"/>
        <c:numFmt formatCode="General" sourceLinked="1"/>
        <c:majorTickMark val="out"/>
        <c:minorTickMark val="none"/>
        <c:tickLblPos val="nextTo"/>
        <c:crossAx val="29525224"/>
        <c:crossesAt val="1"/>
        <c:crossBetween val="between"/>
        <c:dispUnits/>
        <c:majorUnit val="10"/>
      </c:valAx>
      <c:serAx>
        <c:axId val="42732914"/>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4400425"/>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png" /><Relationship Id="rId4" Type="http://schemas.openxmlformats.org/officeDocument/2006/relationships/chart" Target="/xl/charts/chart8.xml" /><Relationship Id="rId5" Type="http://schemas.openxmlformats.org/officeDocument/2006/relationships/image" Target="../media/image2.png"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19</xdr:row>
      <xdr:rowOff>142875</xdr:rowOff>
    </xdr:from>
    <xdr:to>
      <xdr:col>11</xdr:col>
      <xdr:colOff>76200</xdr:colOff>
      <xdr:row>22</xdr:row>
      <xdr:rowOff>9525</xdr:rowOff>
    </xdr:to>
    <xdr:sp>
      <xdr:nvSpPr>
        <xdr:cNvPr id="1" name="TextBox 1"/>
        <xdr:cNvSpPr txBox="1">
          <a:spLocks noChangeArrowheads="1"/>
        </xdr:cNvSpPr>
      </xdr:nvSpPr>
      <xdr:spPr>
        <a:xfrm>
          <a:off x="3581400" y="3219450"/>
          <a:ext cx="2990850" cy="3524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sheet is set to Manually Recalculate.  Hit F9 after changing a cell in order to recalculate the sheet.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9525</xdr:rowOff>
    </xdr:from>
    <xdr:to>
      <xdr:col>7</xdr:col>
      <xdr:colOff>523875</xdr:colOff>
      <xdr:row>10</xdr:row>
      <xdr:rowOff>28575</xdr:rowOff>
    </xdr:to>
    <xdr:sp>
      <xdr:nvSpPr>
        <xdr:cNvPr id="1" name="TextBox 2"/>
        <xdr:cNvSpPr txBox="1">
          <a:spLocks noChangeArrowheads="1"/>
        </xdr:cNvSpPr>
      </xdr:nvSpPr>
      <xdr:spPr>
        <a:xfrm>
          <a:off x="2495550" y="1885950"/>
          <a:ext cx="2857500" cy="10382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solidFill>
                <a:srgbClr val="003366"/>
              </a:solidFill>
              <a:latin typeface="Arial"/>
              <a:ea typeface="Arial"/>
              <a:cs typeface="Arial"/>
            </a:rPr>
            <a:t>This sheet demonstrates the results of Monte Carlo simulation of a comparison of LS on clean and dirty data.  The histogram and summary stats are to the right. 
Click on the button below to run your own simulation. </a:t>
          </a:r>
        </a:p>
      </xdr:txBody>
    </xdr:sp>
    <xdr:clientData/>
  </xdr:twoCellAnchor>
  <xdr:twoCellAnchor>
    <xdr:from>
      <xdr:col>8</xdr:col>
      <xdr:colOff>0</xdr:colOff>
      <xdr:row>8</xdr:row>
      <xdr:rowOff>0</xdr:rowOff>
    </xdr:from>
    <xdr:to>
      <xdr:col>14</xdr:col>
      <xdr:colOff>0</xdr:colOff>
      <xdr:row>22</xdr:row>
      <xdr:rowOff>0</xdr:rowOff>
    </xdr:to>
    <xdr:graphicFrame>
      <xdr:nvGraphicFramePr>
        <xdr:cNvPr id="2" name="EmpHist"/>
        <xdr:cNvGraphicFramePr/>
      </xdr:nvGraphicFramePr>
      <xdr:xfrm>
        <a:off x="5514975" y="2495550"/>
        <a:ext cx="4495800" cy="2809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9525</xdr:rowOff>
    </xdr:from>
    <xdr:to>
      <xdr:col>5</xdr:col>
      <xdr:colOff>571500</xdr:colOff>
      <xdr:row>29</xdr:row>
      <xdr:rowOff>85725</xdr:rowOff>
    </xdr:to>
    <xdr:graphicFrame>
      <xdr:nvGraphicFramePr>
        <xdr:cNvPr id="1" name="Chart 3"/>
        <xdr:cNvGraphicFramePr/>
      </xdr:nvGraphicFramePr>
      <xdr:xfrm>
        <a:off x="9525" y="2943225"/>
        <a:ext cx="3609975" cy="1857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7</xdr:col>
      <xdr:colOff>0</xdr:colOff>
      <xdr:row>19</xdr:row>
      <xdr:rowOff>0</xdr:rowOff>
    </xdr:to>
    <xdr:graphicFrame>
      <xdr:nvGraphicFramePr>
        <xdr:cNvPr id="1" name="Chart 1"/>
        <xdr:cNvGraphicFramePr/>
      </xdr:nvGraphicFramePr>
      <xdr:xfrm>
        <a:off x="1457325" y="1190625"/>
        <a:ext cx="2362200" cy="19431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7</xdr:row>
      <xdr:rowOff>0</xdr:rowOff>
    </xdr:from>
    <xdr:to>
      <xdr:col>14</xdr:col>
      <xdr:colOff>9525</xdr:colOff>
      <xdr:row>19</xdr:row>
      <xdr:rowOff>9525</xdr:rowOff>
    </xdr:to>
    <xdr:graphicFrame>
      <xdr:nvGraphicFramePr>
        <xdr:cNvPr id="2" name="Chart 3"/>
        <xdr:cNvGraphicFramePr/>
      </xdr:nvGraphicFramePr>
      <xdr:xfrm>
        <a:off x="5276850" y="1190625"/>
        <a:ext cx="2371725" cy="19526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11</xdr:col>
      <xdr:colOff>0</xdr:colOff>
      <xdr:row>14</xdr:row>
      <xdr:rowOff>0</xdr:rowOff>
    </xdr:to>
    <xdr:graphicFrame>
      <xdr:nvGraphicFramePr>
        <xdr:cNvPr id="1" name="Chart 1"/>
        <xdr:cNvGraphicFramePr/>
      </xdr:nvGraphicFramePr>
      <xdr:xfrm>
        <a:off x="3543300" y="647700"/>
        <a:ext cx="2952750" cy="2105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0</xdr:row>
      <xdr:rowOff>95250</xdr:rowOff>
    </xdr:from>
    <xdr:to>
      <xdr:col>11</xdr:col>
      <xdr:colOff>552450</xdr:colOff>
      <xdr:row>9</xdr:row>
      <xdr:rowOff>152400</xdr:rowOff>
    </xdr:to>
    <xdr:graphicFrame>
      <xdr:nvGraphicFramePr>
        <xdr:cNvPr id="1" name="Chart 1"/>
        <xdr:cNvGraphicFramePr/>
      </xdr:nvGraphicFramePr>
      <xdr:xfrm>
        <a:off x="3552825" y="95250"/>
        <a:ext cx="3495675" cy="2000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7</xdr:col>
      <xdr:colOff>0</xdr:colOff>
      <xdr:row>19</xdr:row>
      <xdr:rowOff>0</xdr:rowOff>
    </xdr:to>
    <xdr:graphicFrame>
      <xdr:nvGraphicFramePr>
        <xdr:cNvPr id="1" name="Chart 1"/>
        <xdr:cNvGraphicFramePr/>
      </xdr:nvGraphicFramePr>
      <xdr:xfrm>
        <a:off x="1457325" y="1238250"/>
        <a:ext cx="2362200" cy="24384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7</xdr:row>
      <xdr:rowOff>0</xdr:rowOff>
    </xdr:from>
    <xdr:to>
      <xdr:col>14</xdr:col>
      <xdr:colOff>9525</xdr:colOff>
      <xdr:row>19</xdr:row>
      <xdr:rowOff>9525</xdr:rowOff>
    </xdr:to>
    <xdr:graphicFrame>
      <xdr:nvGraphicFramePr>
        <xdr:cNvPr id="2" name="Chart 2"/>
        <xdr:cNvGraphicFramePr/>
      </xdr:nvGraphicFramePr>
      <xdr:xfrm>
        <a:off x="5276850" y="1238250"/>
        <a:ext cx="2371725" cy="2447925"/>
      </xdr:xfrm>
      <a:graphic>
        <a:graphicData uri="http://schemas.openxmlformats.org/drawingml/2006/chart">
          <c:chart xmlns:c="http://schemas.openxmlformats.org/drawingml/2006/chart" r:id="rId2"/>
        </a:graphicData>
      </a:graphic>
    </xdr:graphicFrame>
    <xdr:clientData/>
  </xdr:twoCellAnchor>
  <xdr:twoCellAnchor editAs="oneCell">
    <xdr:from>
      <xdr:col>16</xdr:col>
      <xdr:colOff>0</xdr:colOff>
      <xdr:row>20</xdr:row>
      <xdr:rowOff>0</xdr:rowOff>
    </xdr:from>
    <xdr:to>
      <xdr:col>23</xdr:col>
      <xdr:colOff>47625</xdr:colOff>
      <xdr:row>34</xdr:row>
      <xdr:rowOff>104775</xdr:rowOff>
    </xdr:to>
    <xdr:pic>
      <xdr:nvPicPr>
        <xdr:cNvPr id="3" name="Picture 3"/>
        <xdr:cNvPicPr preferRelativeResize="1">
          <a:picLocks noChangeAspect="1"/>
        </xdr:cNvPicPr>
      </xdr:nvPicPr>
      <xdr:blipFill>
        <a:blip r:embed="rId3"/>
        <a:stretch>
          <a:fillRect/>
        </a:stretch>
      </xdr:blipFill>
      <xdr:spPr>
        <a:xfrm>
          <a:off x="9582150" y="3838575"/>
          <a:ext cx="4181475" cy="2371725"/>
        </a:xfrm>
        <a:prstGeom prst="rect">
          <a:avLst/>
        </a:prstGeom>
        <a:noFill/>
        <a:ln w="1" cmpd="sng">
          <a:noFill/>
        </a:ln>
      </xdr:spPr>
    </xdr:pic>
    <xdr:clientData/>
  </xdr:twoCellAnchor>
  <xdr:twoCellAnchor>
    <xdr:from>
      <xdr:col>18</xdr:col>
      <xdr:colOff>342900</xdr:colOff>
      <xdr:row>45</xdr:row>
      <xdr:rowOff>152400</xdr:rowOff>
    </xdr:from>
    <xdr:to>
      <xdr:col>24</xdr:col>
      <xdr:colOff>304800</xdr:colOff>
      <xdr:row>57</xdr:row>
      <xdr:rowOff>66675</xdr:rowOff>
    </xdr:to>
    <xdr:graphicFrame>
      <xdr:nvGraphicFramePr>
        <xdr:cNvPr id="4" name="Chart 4"/>
        <xdr:cNvGraphicFramePr/>
      </xdr:nvGraphicFramePr>
      <xdr:xfrm>
        <a:off x="11106150" y="8039100"/>
        <a:ext cx="3505200" cy="1857375"/>
      </xdr:xfrm>
      <a:graphic>
        <a:graphicData uri="http://schemas.openxmlformats.org/drawingml/2006/chart">
          <c:chart xmlns:c="http://schemas.openxmlformats.org/drawingml/2006/chart" r:id="rId4"/>
        </a:graphicData>
      </a:graphic>
    </xdr:graphicFrame>
    <xdr:clientData/>
  </xdr:twoCellAnchor>
  <xdr:twoCellAnchor editAs="oneCell">
    <xdr:from>
      <xdr:col>28</xdr:col>
      <xdr:colOff>0</xdr:colOff>
      <xdr:row>20</xdr:row>
      <xdr:rowOff>0</xdr:rowOff>
    </xdr:from>
    <xdr:to>
      <xdr:col>34</xdr:col>
      <xdr:colOff>504825</xdr:colOff>
      <xdr:row>34</xdr:row>
      <xdr:rowOff>104775</xdr:rowOff>
    </xdr:to>
    <xdr:pic>
      <xdr:nvPicPr>
        <xdr:cNvPr id="5" name="Picture 5"/>
        <xdr:cNvPicPr preferRelativeResize="1">
          <a:picLocks noChangeAspect="1"/>
        </xdr:cNvPicPr>
      </xdr:nvPicPr>
      <xdr:blipFill>
        <a:blip r:embed="rId5"/>
        <a:stretch>
          <a:fillRect/>
        </a:stretch>
      </xdr:blipFill>
      <xdr:spPr>
        <a:xfrm>
          <a:off x="17373600" y="3838575"/>
          <a:ext cx="4219575" cy="2371725"/>
        </a:xfrm>
        <a:prstGeom prst="rect">
          <a:avLst/>
        </a:prstGeom>
        <a:noFill/>
        <a:ln w="1" cmpd="sng">
          <a:noFill/>
        </a:ln>
      </xdr:spPr>
    </xdr:pic>
    <xdr:clientData/>
  </xdr:twoCellAnchor>
  <xdr:twoCellAnchor>
    <xdr:from>
      <xdr:col>30</xdr:col>
      <xdr:colOff>219075</xdr:colOff>
      <xdr:row>50</xdr:row>
      <xdr:rowOff>85725</xdr:rowOff>
    </xdr:from>
    <xdr:to>
      <xdr:col>36</xdr:col>
      <xdr:colOff>57150</xdr:colOff>
      <xdr:row>61</xdr:row>
      <xdr:rowOff>28575</xdr:rowOff>
    </xdr:to>
    <xdr:graphicFrame>
      <xdr:nvGraphicFramePr>
        <xdr:cNvPr id="6" name="Chart 6"/>
        <xdr:cNvGraphicFramePr/>
      </xdr:nvGraphicFramePr>
      <xdr:xfrm>
        <a:off x="18773775" y="8782050"/>
        <a:ext cx="3552825" cy="1724025"/>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63</xdr:row>
      <xdr:rowOff>0</xdr:rowOff>
    </xdr:from>
    <xdr:to>
      <xdr:col>35</xdr:col>
      <xdr:colOff>447675</xdr:colOff>
      <xdr:row>73</xdr:row>
      <xdr:rowOff>104775</xdr:rowOff>
    </xdr:to>
    <xdr:graphicFrame>
      <xdr:nvGraphicFramePr>
        <xdr:cNvPr id="7" name="Chart 7"/>
        <xdr:cNvGraphicFramePr/>
      </xdr:nvGraphicFramePr>
      <xdr:xfrm>
        <a:off x="18554700" y="10801350"/>
        <a:ext cx="3571875" cy="1724025"/>
      </xdr:xfrm>
      <a:graphic>
        <a:graphicData uri="http://schemas.openxmlformats.org/drawingml/2006/chart">
          <c:chart xmlns:c="http://schemas.openxmlformats.org/drawingml/2006/chart" r:id="rId7"/>
        </a:graphicData>
      </a:graphic>
    </xdr:graphicFrame>
    <xdr:clientData/>
  </xdr:twoCellAnchor>
  <xdr:twoCellAnchor>
    <xdr:from>
      <xdr:col>44</xdr:col>
      <xdr:colOff>47625</xdr:colOff>
      <xdr:row>8</xdr:row>
      <xdr:rowOff>19050</xdr:rowOff>
    </xdr:from>
    <xdr:to>
      <xdr:col>50</xdr:col>
      <xdr:colOff>114300</xdr:colOff>
      <xdr:row>19</xdr:row>
      <xdr:rowOff>85725</xdr:rowOff>
    </xdr:to>
    <xdr:graphicFrame>
      <xdr:nvGraphicFramePr>
        <xdr:cNvPr id="8" name="Chart 18"/>
        <xdr:cNvGraphicFramePr/>
      </xdr:nvGraphicFramePr>
      <xdr:xfrm>
        <a:off x="26984325" y="1905000"/>
        <a:ext cx="3609975" cy="1857375"/>
      </xdr:xfrm>
      <a:graphic>
        <a:graphicData uri="http://schemas.openxmlformats.org/drawingml/2006/chart">
          <c:chart xmlns:c="http://schemas.openxmlformats.org/drawingml/2006/chart" r:id="rId8"/>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9525</xdr:rowOff>
    </xdr:from>
    <xdr:to>
      <xdr:col>7</xdr:col>
      <xdr:colOff>523875</xdr:colOff>
      <xdr:row>10</xdr:row>
      <xdr:rowOff>28575</xdr:rowOff>
    </xdr:to>
    <xdr:sp>
      <xdr:nvSpPr>
        <xdr:cNvPr id="1" name="TextBox 2"/>
        <xdr:cNvSpPr txBox="1">
          <a:spLocks noChangeArrowheads="1"/>
        </xdr:cNvSpPr>
      </xdr:nvSpPr>
      <xdr:spPr>
        <a:xfrm>
          <a:off x="2495550" y="1885950"/>
          <a:ext cx="2857500" cy="10382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solidFill>
                <a:srgbClr val="003366"/>
              </a:solidFill>
              <a:latin typeface="Arial"/>
              <a:ea typeface="Arial"/>
              <a:cs typeface="Arial"/>
            </a:rPr>
            <a:t>This sheet demonstrates the results of Monte Carlo simulation of a comparison of LS on clean and dirty data.  The histogram and summary stats are to the right. 
Click on the button below to run your own simulation. </a:t>
          </a:r>
        </a:p>
      </xdr:txBody>
    </xdr:sp>
    <xdr:clientData/>
  </xdr:twoCellAnchor>
  <xdr:twoCellAnchor>
    <xdr:from>
      <xdr:col>8</xdr:col>
      <xdr:colOff>0</xdr:colOff>
      <xdr:row>8</xdr:row>
      <xdr:rowOff>0</xdr:rowOff>
    </xdr:from>
    <xdr:to>
      <xdr:col>14</xdr:col>
      <xdr:colOff>0</xdr:colOff>
      <xdr:row>22</xdr:row>
      <xdr:rowOff>0</xdr:rowOff>
    </xdr:to>
    <xdr:graphicFrame>
      <xdr:nvGraphicFramePr>
        <xdr:cNvPr id="2" name="EmpHist"/>
        <xdr:cNvGraphicFramePr/>
      </xdr:nvGraphicFramePr>
      <xdr:xfrm>
        <a:off x="5514975" y="2495550"/>
        <a:ext cx="4495800" cy="2809875"/>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1</xdr:row>
      <xdr:rowOff>0</xdr:rowOff>
    </xdr:from>
    <xdr:to>
      <xdr:col>21</xdr:col>
      <xdr:colOff>685800</xdr:colOff>
      <xdr:row>24</xdr:row>
      <xdr:rowOff>142875</xdr:rowOff>
    </xdr:to>
    <xdr:sp>
      <xdr:nvSpPr>
        <xdr:cNvPr id="3" name="TextBox 11"/>
        <xdr:cNvSpPr txBox="1">
          <a:spLocks noChangeArrowheads="1"/>
        </xdr:cNvSpPr>
      </xdr:nvSpPr>
      <xdr:spPr>
        <a:xfrm>
          <a:off x="11382375" y="390525"/>
          <a:ext cx="4686300" cy="545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Both have SEs of 0.9467?  Is something is wrong?</a:t>
          </a:r>
          <a:r>
            <a:rPr lang="en-US" cap="none" sz="1000" b="0" i="0" u="none" baseline="0">
              <a:latin typeface="Arial"/>
              <a:ea typeface="Arial"/>
              <a:cs typeface="Arial"/>
            </a:rPr>
            <a:t>
No, that's right. Here's why. If you recall, everything is the same for the clean and dirty data except the value of one dirty data point which is off by exactly the outlier factor.  So, if YClean = 64.3 and OutlierFactor is 100, then YDirty = 164.3.  
The exact analytical formula for the SE of the sample slope in a bivariate regression is, in plain English, the SD of errors/(sqrt(n)*SD of the Xs).  Notice that the outlier factor has no effect here because I know the SD of the errors (aka sigma in fancy math notation).  In the example above, it's 10/sqrt(11)*3.162278 = 0.953463.
"Hey, that's not 0.9467. The formula doesn't work or your Monte Carlo stinks."
Well, no, remember that Monte Carlo is based on a finite number of repetitions (10,000 in this case), while the analytical formula is based on the long-run frequency view of probability.  This means that 0.953463 (and more digits) is the answer when we have an *infinite* number of repetitions.  The Monte Carlo is doing a good job because 0.9467 is pretty close to 0.953463.
You might be thinking something like, "The SEs should be different because LS will use the variance of the residuals to estimate sigma." It is true that the LS algorithm and software packages do exactly that when you have a sample.  But that's NOT what the Monte Carlo does.  It simply reports the 10,000 slopes from each sample and approximates the SE by the SD of the slopes.  Therefore, it rightly ignores any calculations based on sigma-hat. 
Perhaps, another way to say all of this is that it is true that dirty data will also bias the *estimated SE* that is reported by an LS algorithm, but Monte Carlo doesn't use that at all.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9525</xdr:rowOff>
    </xdr:from>
    <xdr:to>
      <xdr:col>7</xdr:col>
      <xdr:colOff>523875</xdr:colOff>
      <xdr:row>10</xdr:row>
      <xdr:rowOff>28575</xdr:rowOff>
    </xdr:to>
    <xdr:sp>
      <xdr:nvSpPr>
        <xdr:cNvPr id="1" name="TextBox 2"/>
        <xdr:cNvSpPr txBox="1">
          <a:spLocks noChangeArrowheads="1"/>
        </xdr:cNvSpPr>
      </xdr:nvSpPr>
      <xdr:spPr>
        <a:xfrm>
          <a:off x="2495550" y="1885950"/>
          <a:ext cx="2857500" cy="10382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solidFill>
                <a:srgbClr val="003366"/>
              </a:solidFill>
              <a:latin typeface="Arial"/>
              <a:ea typeface="Arial"/>
              <a:cs typeface="Arial"/>
            </a:rPr>
            <a:t>This sheet demonstrates the results of Monte Carlo simulation of a comparison of LS on clean and dirty data.  The histogram and summary stats are to the right. 
Click on the button below to run your own simulation. </a:t>
          </a:r>
        </a:p>
      </xdr:txBody>
    </xdr:sp>
    <xdr:clientData/>
  </xdr:twoCellAnchor>
  <xdr:twoCellAnchor>
    <xdr:from>
      <xdr:col>8</xdr:col>
      <xdr:colOff>0</xdr:colOff>
      <xdr:row>8</xdr:row>
      <xdr:rowOff>0</xdr:rowOff>
    </xdr:from>
    <xdr:to>
      <xdr:col>14</xdr:col>
      <xdr:colOff>0</xdr:colOff>
      <xdr:row>22</xdr:row>
      <xdr:rowOff>0</xdr:rowOff>
    </xdr:to>
    <xdr:graphicFrame>
      <xdr:nvGraphicFramePr>
        <xdr:cNvPr id="2" name="EmpHist"/>
        <xdr:cNvGraphicFramePr/>
      </xdr:nvGraphicFramePr>
      <xdr:xfrm>
        <a:off x="5514975" y="2495550"/>
        <a:ext cx="4495800" cy="28098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9525</xdr:rowOff>
    </xdr:from>
    <xdr:to>
      <xdr:col>7</xdr:col>
      <xdr:colOff>523875</xdr:colOff>
      <xdr:row>10</xdr:row>
      <xdr:rowOff>28575</xdr:rowOff>
    </xdr:to>
    <xdr:sp>
      <xdr:nvSpPr>
        <xdr:cNvPr id="1" name="TextBox 2"/>
        <xdr:cNvSpPr txBox="1">
          <a:spLocks noChangeArrowheads="1"/>
        </xdr:cNvSpPr>
      </xdr:nvSpPr>
      <xdr:spPr>
        <a:xfrm>
          <a:off x="2495550" y="1885950"/>
          <a:ext cx="2857500" cy="10382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000" b="0" i="0" u="none" baseline="0">
              <a:solidFill>
                <a:srgbClr val="003366"/>
              </a:solidFill>
              <a:latin typeface="Arial"/>
              <a:ea typeface="Arial"/>
              <a:cs typeface="Arial"/>
            </a:rPr>
            <a:t>This sheet demonstrates the results of Monte Carlo simulation of a comparison of LS on clean and dirty data.  The histogram and summary stats are to the right. 
Click on the button below to run your own simulation. </a:t>
          </a:r>
        </a:p>
      </xdr:txBody>
    </xdr:sp>
    <xdr:clientData/>
  </xdr:twoCellAnchor>
  <xdr:twoCellAnchor>
    <xdr:from>
      <xdr:col>8</xdr:col>
      <xdr:colOff>0</xdr:colOff>
      <xdr:row>8</xdr:row>
      <xdr:rowOff>0</xdr:rowOff>
    </xdr:from>
    <xdr:to>
      <xdr:col>14</xdr:col>
      <xdr:colOff>0</xdr:colOff>
      <xdr:row>22</xdr:row>
      <xdr:rowOff>0</xdr:rowOff>
    </xdr:to>
    <xdr:graphicFrame>
      <xdr:nvGraphicFramePr>
        <xdr:cNvPr id="2" name="EmpHist"/>
        <xdr:cNvGraphicFramePr/>
      </xdr:nvGraphicFramePr>
      <xdr:xfrm>
        <a:off x="5514975" y="2495550"/>
        <a:ext cx="4495800" cy="2809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MS.doc"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L26"/>
  <sheetViews>
    <sheetView showGridLines="0" tabSelected="1" workbookViewId="0" topLeftCell="A1">
      <selection activeCell="A2" sqref="A2"/>
    </sheetView>
  </sheetViews>
  <sheetFormatPr defaultColWidth="9.140625" defaultRowHeight="12.75"/>
  <cols>
    <col min="1" max="16384" width="8.8515625" style="0" customWidth="1"/>
  </cols>
  <sheetData>
    <row r="1" spans="1:11" ht="12.75">
      <c r="A1" t="s">
        <v>0</v>
      </c>
      <c r="K1" s="105">
        <v>37226</v>
      </c>
    </row>
    <row r="2" spans="11:12" ht="12.75">
      <c r="K2" s="105">
        <v>38917</v>
      </c>
      <c r="L2" t="s">
        <v>130</v>
      </c>
    </row>
    <row r="3" ht="12.75">
      <c r="A3" t="s">
        <v>95</v>
      </c>
    </row>
    <row r="4" ht="12.75">
      <c r="B4" s="106" t="s">
        <v>96</v>
      </c>
    </row>
    <row r="6" ht="12.75">
      <c r="A6" t="s">
        <v>127</v>
      </c>
    </row>
    <row r="7" ht="12.75">
      <c r="B7" t="s">
        <v>128</v>
      </c>
    </row>
    <row r="9" ht="12.75">
      <c r="A9" t="s">
        <v>9</v>
      </c>
    </row>
    <row r="10" ht="12.75">
      <c r="B10" t="s">
        <v>79</v>
      </c>
    </row>
    <row r="11" ht="12.75">
      <c r="B11" t="s">
        <v>80</v>
      </c>
    </row>
    <row r="12" ht="12.75">
      <c r="B12" t="s">
        <v>84</v>
      </c>
    </row>
    <row r="14" ht="12.75">
      <c r="A14" t="s">
        <v>81</v>
      </c>
    </row>
    <row r="15" ht="12.75">
      <c r="B15" t="s">
        <v>83</v>
      </c>
    </row>
    <row r="16" ht="12.75">
      <c r="B16" t="s">
        <v>82</v>
      </c>
    </row>
    <row r="19" spans="1:7" ht="12.75">
      <c r="A19" t="s">
        <v>86</v>
      </c>
      <c r="G19" t="s">
        <v>99</v>
      </c>
    </row>
    <row r="20" ht="12.75">
      <c r="A20" t="s">
        <v>85</v>
      </c>
    </row>
    <row r="21" ht="12.75">
      <c r="A21" t="s">
        <v>87</v>
      </c>
    </row>
    <row r="22" ht="12.75">
      <c r="A22" t="s">
        <v>88</v>
      </c>
    </row>
    <row r="23" ht="12.75">
      <c r="A23" t="s">
        <v>89</v>
      </c>
    </row>
    <row r="25" ht="12.75">
      <c r="A25" t="s">
        <v>90</v>
      </c>
    </row>
    <row r="26" ht="12.75">
      <c r="A26" t="s">
        <v>91</v>
      </c>
    </row>
  </sheetData>
  <hyperlinks>
    <hyperlink ref="B4" r:id="rId1" display="LMS.doc"/>
  </hyperlinks>
  <printOptions/>
  <pageMargins left="0.75" right="0.75" top="1" bottom="1" header="0.5" footer="0.5"/>
  <pageSetup horizontalDpi="300" verticalDpi="300" orientation="portrait"/>
  <drawing r:id="rId2"/>
</worksheet>
</file>

<file path=xl/worksheets/sheet10.xml><?xml version="1.0" encoding="utf-8"?>
<worksheet xmlns="http://schemas.openxmlformats.org/spreadsheetml/2006/main" xmlns:r="http://schemas.openxmlformats.org/officeDocument/2006/relationships">
  <sheetPr codeName="Sheet75111"/>
  <dimension ref="A1:BN103"/>
  <sheetViews>
    <sheetView workbookViewId="0" topLeftCell="A1">
      <selection activeCell="I2" sqref="I2"/>
    </sheetView>
  </sheetViews>
  <sheetFormatPr defaultColWidth="9.140625" defaultRowHeight="12.75"/>
  <cols>
    <col min="1" max="1" width="9.140625" style="22" customWidth="1"/>
    <col min="2" max="2" width="9.7109375" style="85" customWidth="1"/>
    <col min="3" max="3" width="9.7109375" style="95" customWidth="1"/>
    <col min="4" max="4" width="8.8515625" style="0" customWidth="1"/>
    <col min="5" max="5" width="14.421875" style="15" customWidth="1"/>
    <col min="6" max="11" width="10.28125" style="15" customWidth="1"/>
    <col min="12" max="12" width="12.28125" style="15" customWidth="1"/>
    <col min="13" max="13" width="14.00390625" style="15" customWidth="1"/>
    <col min="14" max="17" width="10.28125" style="15" customWidth="1"/>
    <col min="18" max="19" width="10.28125" style="0" customWidth="1"/>
    <col min="20" max="20" width="16.28125" style="0" customWidth="1"/>
    <col min="21" max="22" width="12.8515625" style="0" customWidth="1"/>
    <col min="23" max="54" width="10.28125" style="0" customWidth="1"/>
    <col min="55" max="16384" width="10.28125" style="15" customWidth="1"/>
  </cols>
  <sheetData>
    <row r="1" spans="1:66" ht="30.75">
      <c r="A1" s="14" t="s">
        <v>75</v>
      </c>
      <c r="I1"/>
      <c r="J1"/>
      <c r="K1"/>
      <c r="L1"/>
      <c r="M1"/>
      <c r="N1"/>
      <c r="O1"/>
      <c r="Q1"/>
      <c r="AK1">
        <v>-3.735634090498694</v>
      </c>
      <c r="AL1">
        <v>0</v>
      </c>
      <c r="AM1">
        <v>-3.735634090498694</v>
      </c>
      <c r="AN1">
        <v>0</v>
      </c>
      <c r="BC1"/>
      <c r="BD1"/>
      <c r="BE1"/>
      <c r="BF1"/>
      <c r="BG1"/>
      <c r="BH1"/>
      <c r="BI1"/>
      <c r="BJ1"/>
      <c r="BK1"/>
      <c r="BL1"/>
      <c r="BM1"/>
      <c r="BN1"/>
    </row>
    <row r="2" spans="1:66" s="20" customFormat="1" ht="63.75" thickBot="1">
      <c r="A2" s="16" t="s">
        <v>17</v>
      </c>
      <c r="B2" s="86" t="s">
        <v>73</v>
      </c>
      <c r="C2" s="96" t="s">
        <v>77</v>
      </c>
      <c r="D2"/>
      <c r="E2" s="17" t="s">
        <v>18</v>
      </c>
      <c r="F2" s="18"/>
      <c r="G2" s="19"/>
      <c r="I2" s="21"/>
      <c r="J2" s="21"/>
      <c r="K2" s="21"/>
      <c r="L2" s="21"/>
      <c r="M2" s="21"/>
      <c r="N2" s="21"/>
      <c r="O2" s="21"/>
      <c r="Q2" s="21"/>
      <c r="R2"/>
      <c r="S2"/>
      <c r="T2"/>
      <c r="U2"/>
      <c r="V2"/>
      <c r="W2" s="21"/>
      <c r="X2" s="21"/>
      <c r="Y2"/>
      <c r="Z2"/>
      <c r="AA2"/>
      <c r="AB2"/>
      <c r="AC2"/>
      <c r="AD2"/>
      <c r="AE2"/>
      <c r="AF2"/>
      <c r="AG2"/>
      <c r="AH2">
        <v>-3.735634090498694</v>
      </c>
      <c r="AI2"/>
      <c r="AJ2"/>
      <c r="AK2">
        <v>-3.735634090498694</v>
      </c>
      <c r="AL2">
        <v>0</v>
      </c>
      <c r="AM2">
        <v>-3.735634090498694</v>
      </c>
      <c r="AN2">
        <v>5</v>
      </c>
      <c r="AO2"/>
      <c r="AP2"/>
      <c r="AQ2"/>
      <c r="AR2"/>
      <c r="AS2"/>
      <c r="AT2"/>
      <c r="AU2"/>
      <c r="AV2"/>
      <c r="AW2"/>
      <c r="AX2"/>
      <c r="AY2"/>
      <c r="AZ2"/>
      <c r="BA2"/>
      <c r="BB2"/>
      <c r="BC2" s="21"/>
      <c r="BD2" s="21"/>
      <c r="BE2" s="21"/>
      <c r="BF2" s="21"/>
      <c r="BG2" s="21"/>
      <c r="BH2" s="21"/>
      <c r="BI2" s="21"/>
      <c r="BJ2" s="21"/>
      <c r="BK2" s="21"/>
      <c r="BL2" s="21"/>
      <c r="BM2" s="21"/>
      <c r="BN2" s="21"/>
    </row>
    <row r="3" spans="1:66" ht="16.5" thickBot="1">
      <c r="A3" s="22">
        <v>1</v>
      </c>
      <c r="B3" s="87">
        <v>9.42994675135289</v>
      </c>
      <c r="C3" s="97">
        <v>8.600246637926594</v>
      </c>
      <c r="E3" s="23"/>
      <c r="F3" s="24">
        <v>10000</v>
      </c>
      <c r="G3" s="94" t="s">
        <v>76</v>
      </c>
      <c r="AH3">
        <v>-3.033805729941138</v>
      </c>
      <c r="AI3">
        <v>0</v>
      </c>
      <c r="AJ3">
        <v>5</v>
      </c>
      <c r="AK3">
        <v>-3.033805729941138</v>
      </c>
      <c r="AL3">
        <v>0</v>
      </c>
      <c r="AM3">
        <v>-3.033805729941138</v>
      </c>
      <c r="AN3">
        <v>5</v>
      </c>
      <c r="BC3"/>
      <c r="BD3"/>
      <c r="BE3"/>
      <c r="BF3"/>
      <c r="BG3"/>
      <c r="BH3"/>
      <c r="BI3"/>
      <c r="BJ3"/>
      <c r="BK3"/>
      <c r="BL3"/>
      <c r="BM3"/>
      <c r="BN3"/>
    </row>
    <row r="4" spans="1:66" ht="19.5" thickBot="1">
      <c r="A4" s="22">
        <v>2</v>
      </c>
      <c r="B4" s="87">
        <v>8.09921659041599</v>
      </c>
      <c r="C4" s="97">
        <v>1.6803622541702108</v>
      </c>
      <c r="E4" s="23"/>
      <c r="F4" s="26">
        <v>75.00000055879354</v>
      </c>
      <c r="G4" s="25" t="s">
        <v>19</v>
      </c>
      <c r="I4" s="137" t="s">
        <v>74</v>
      </c>
      <c r="J4" s="138"/>
      <c r="K4" s="139" t="s">
        <v>78</v>
      </c>
      <c r="L4" s="140"/>
      <c r="M4" s="28" t="s">
        <v>20</v>
      </c>
      <c r="N4" s="27"/>
      <c r="P4" s="29"/>
      <c r="AH4">
        <v>-2.3319773693835817</v>
      </c>
      <c r="AI4">
        <v>0</v>
      </c>
      <c r="AJ4">
        <v>6</v>
      </c>
      <c r="AK4">
        <v>-3.033805729941138</v>
      </c>
      <c r="AL4">
        <v>0</v>
      </c>
      <c r="AM4">
        <v>-3.033805729941138</v>
      </c>
      <c r="AN4">
        <v>6</v>
      </c>
      <c r="BC4"/>
      <c r="BD4"/>
      <c r="BE4"/>
      <c r="BF4"/>
      <c r="BG4"/>
      <c r="BH4"/>
      <c r="BI4"/>
      <c r="BJ4"/>
      <c r="BK4"/>
      <c r="BL4"/>
      <c r="BM4"/>
      <c r="BN4"/>
    </row>
    <row r="5" spans="1:66" ht="17.25">
      <c r="A5" s="22">
        <v>3</v>
      </c>
      <c r="B5" s="87">
        <v>9.273927752285527</v>
      </c>
      <c r="C5" s="97">
        <v>4.719654718727793</v>
      </c>
      <c r="E5" s="30"/>
      <c r="F5" s="31">
        <f>F4/60</f>
        <v>1.2500000093132257</v>
      </c>
      <c r="G5" s="32" t="s">
        <v>21</v>
      </c>
      <c r="I5" s="88" t="s">
        <v>12</v>
      </c>
      <c r="J5" s="89">
        <v>9.539308502644092</v>
      </c>
      <c r="K5" s="99" t="s">
        <v>12</v>
      </c>
      <c r="L5" s="100">
        <v>5.008942311862816</v>
      </c>
      <c r="M5" s="47" t="s">
        <v>24</v>
      </c>
      <c r="N5" s="34">
        <v>5</v>
      </c>
      <c r="P5" s="29"/>
      <c r="AH5">
        <v>-1.6301490088260255</v>
      </c>
      <c r="AI5">
        <v>0</v>
      </c>
      <c r="AJ5">
        <v>11</v>
      </c>
      <c r="AK5">
        <v>-2.3319773693835817</v>
      </c>
      <c r="AL5">
        <v>0</v>
      </c>
      <c r="AM5">
        <v>-2.3319773693835817</v>
      </c>
      <c r="AN5">
        <v>6</v>
      </c>
      <c r="BC5"/>
      <c r="BD5"/>
      <c r="BE5"/>
      <c r="BF5"/>
      <c r="BG5"/>
      <c r="BH5"/>
      <c r="BI5"/>
      <c r="BJ5"/>
      <c r="BK5"/>
      <c r="BL5"/>
      <c r="BM5"/>
      <c r="BN5"/>
    </row>
    <row r="6" spans="1:66" ht="16.5" thickBot="1">
      <c r="A6" s="22">
        <v>4</v>
      </c>
      <c r="B6" s="87">
        <v>8.18251414653441</v>
      </c>
      <c r="C6" s="97">
        <v>4.194987304990863</v>
      </c>
      <c r="I6" s="88" t="s">
        <v>15</v>
      </c>
      <c r="J6" s="90">
        <v>0.9599584640357189</v>
      </c>
      <c r="K6" s="99" t="s">
        <v>15</v>
      </c>
      <c r="L6" s="101">
        <v>2.077962955611715</v>
      </c>
      <c r="M6" s="48" t="s">
        <v>25</v>
      </c>
      <c r="N6" s="36">
        <v>100</v>
      </c>
      <c r="AH6">
        <v>-0.9283206482684694</v>
      </c>
      <c r="AI6">
        <v>0</v>
      </c>
      <c r="AJ6">
        <v>23</v>
      </c>
      <c r="AK6">
        <v>-2.3319773693835817</v>
      </c>
      <c r="AL6">
        <v>0</v>
      </c>
      <c r="AM6">
        <v>-2.3319773693835817</v>
      </c>
      <c r="AN6">
        <v>11</v>
      </c>
      <c r="BC6"/>
      <c r="BD6"/>
      <c r="BE6"/>
      <c r="BF6"/>
      <c r="BG6"/>
      <c r="BH6"/>
      <c r="BI6"/>
      <c r="BJ6"/>
      <c r="BK6"/>
      <c r="BL6"/>
      <c r="BM6"/>
      <c r="BN6"/>
    </row>
    <row r="7" spans="1:66" ht="15.75">
      <c r="A7" s="22">
        <v>5</v>
      </c>
      <c r="B7" s="87">
        <v>9.68028525143129</v>
      </c>
      <c r="C7" s="97">
        <v>5.418577011768117</v>
      </c>
      <c r="F7" s="37"/>
      <c r="I7" s="88" t="s">
        <v>13</v>
      </c>
      <c r="J7" s="89">
        <v>12.894135965152374</v>
      </c>
      <c r="K7" s="99" t="s">
        <v>13</v>
      </c>
      <c r="L7" s="100">
        <v>18.021045947081436</v>
      </c>
      <c r="N7" s="38"/>
      <c r="AH7">
        <v>-0.22649228771091323</v>
      </c>
      <c r="AI7">
        <v>0</v>
      </c>
      <c r="AJ7">
        <v>43</v>
      </c>
      <c r="AK7">
        <v>-1.6301490088260255</v>
      </c>
      <c r="AL7">
        <v>0</v>
      </c>
      <c r="AM7">
        <v>-1.6301490088260255</v>
      </c>
      <c r="AN7">
        <v>11</v>
      </c>
      <c r="BC7"/>
      <c r="BD7"/>
      <c r="BE7"/>
      <c r="BF7"/>
      <c r="BG7"/>
      <c r="BH7"/>
      <c r="BI7"/>
      <c r="BJ7"/>
      <c r="BK7"/>
      <c r="BL7"/>
      <c r="BM7"/>
      <c r="BN7"/>
    </row>
    <row r="8" spans="1:66" ht="16.5" thickBot="1">
      <c r="A8" s="22">
        <v>6</v>
      </c>
      <c r="B8" s="87">
        <v>10.743708837620195</v>
      </c>
      <c r="C8" s="97">
        <v>9.723177440016904</v>
      </c>
      <c r="F8" s="37"/>
      <c r="I8" s="91" t="s">
        <v>14</v>
      </c>
      <c r="J8" s="92">
        <v>6.07064850886455</v>
      </c>
      <c r="K8" s="102" t="s">
        <v>14</v>
      </c>
      <c r="L8" s="103">
        <v>-3.735634090498694</v>
      </c>
      <c r="M8" s="24"/>
      <c r="N8" s="38"/>
      <c r="AH8">
        <v>0.4753360728466429</v>
      </c>
      <c r="AI8">
        <v>0</v>
      </c>
      <c r="AJ8">
        <v>87</v>
      </c>
      <c r="AK8">
        <v>-1.6301490088260255</v>
      </c>
      <c r="AL8">
        <v>0</v>
      </c>
      <c r="AM8">
        <v>-1.6301490088260255</v>
      </c>
      <c r="AN8">
        <v>23</v>
      </c>
      <c r="BC8"/>
      <c r="BD8"/>
      <c r="BE8"/>
      <c r="BF8"/>
      <c r="BG8"/>
      <c r="BH8"/>
      <c r="BI8"/>
      <c r="BJ8"/>
      <c r="BK8"/>
      <c r="BL8"/>
      <c r="BM8"/>
      <c r="BN8"/>
    </row>
    <row r="9" spans="1:66" ht="15.75">
      <c r="A9" s="22">
        <v>7</v>
      </c>
      <c r="B9" s="87">
        <v>10.538460932052168</v>
      </c>
      <c r="C9" s="97">
        <v>1.8702945168809326</v>
      </c>
      <c r="F9" s="40"/>
      <c r="I9" s="33"/>
      <c r="J9"/>
      <c r="K9" s="93"/>
      <c r="L9" s="93"/>
      <c r="M9" s="24"/>
      <c r="N9" s="38"/>
      <c r="AH9">
        <v>1.177164433404199</v>
      </c>
      <c r="AI9">
        <v>0</v>
      </c>
      <c r="AJ9">
        <v>171</v>
      </c>
      <c r="AK9">
        <v>-0.9283206482684694</v>
      </c>
      <c r="AL9">
        <v>0</v>
      </c>
      <c r="AM9">
        <v>-0.9283206482684694</v>
      </c>
      <c r="AN9">
        <v>23</v>
      </c>
      <c r="BC9"/>
      <c r="BD9"/>
      <c r="BE9"/>
      <c r="BF9"/>
      <c r="BG9"/>
      <c r="BH9"/>
      <c r="BI9"/>
      <c r="BJ9"/>
      <c r="BK9"/>
      <c r="BL9"/>
      <c r="BM9"/>
      <c r="BN9"/>
    </row>
    <row r="10" spans="1:66" ht="15.75">
      <c r="A10" s="22">
        <v>8</v>
      </c>
      <c r="B10" s="87">
        <v>9.749605529450001</v>
      </c>
      <c r="C10" s="97">
        <v>5.453487548023899</v>
      </c>
      <c r="F10" s="40"/>
      <c r="I10" s="35"/>
      <c r="J10"/>
      <c r="K10" s="24"/>
      <c r="L10" s="24"/>
      <c r="M10" s="24"/>
      <c r="N10" s="38"/>
      <c r="P10" s="29"/>
      <c r="AH10">
        <v>1.8789927939617552</v>
      </c>
      <c r="AI10">
        <v>0</v>
      </c>
      <c r="AJ10">
        <v>274</v>
      </c>
      <c r="AK10">
        <v>-0.9283206482684694</v>
      </c>
      <c r="AL10">
        <v>0</v>
      </c>
      <c r="AM10">
        <v>-0.9283206482684694</v>
      </c>
      <c r="AN10">
        <v>43</v>
      </c>
      <c r="BC10"/>
      <c r="BD10"/>
      <c r="BE10"/>
      <c r="BF10"/>
      <c r="BG10"/>
      <c r="BH10"/>
      <c r="BI10"/>
      <c r="BJ10"/>
      <c r="BK10"/>
      <c r="BL10"/>
      <c r="BM10"/>
      <c r="BN10"/>
    </row>
    <row r="11" spans="1:66" ht="15.75">
      <c r="A11" s="22">
        <v>9</v>
      </c>
      <c r="B11" s="87">
        <v>11.288103645527372</v>
      </c>
      <c r="C11" s="97">
        <v>6.286653071843022</v>
      </c>
      <c r="I11" s="33"/>
      <c r="J11"/>
      <c r="K11" s="24"/>
      <c r="L11" s="24"/>
      <c r="M11" s="24"/>
      <c r="N11" s="38"/>
      <c r="P11" s="29"/>
      <c r="AH11">
        <v>2.5808211545193114</v>
      </c>
      <c r="AI11">
        <v>0</v>
      </c>
      <c r="AJ11">
        <v>516</v>
      </c>
      <c r="AK11">
        <v>-0.22649228771091323</v>
      </c>
      <c r="AL11">
        <v>0</v>
      </c>
      <c r="AM11">
        <v>-0.22649228771091323</v>
      </c>
      <c r="AN11">
        <v>43</v>
      </c>
      <c r="BC11"/>
      <c r="BD11"/>
      <c r="BE11"/>
      <c r="BF11"/>
      <c r="BG11"/>
      <c r="BH11"/>
      <c r="BI11"/>
      <c r="BJ11"/>
      <c r="BK11"/>
      <c r="BL11"/>
      <c r="BM11"/>
      <c r="BN11"/>
    </row>
    <row r="12" spans="1:66" ht="15.75">
      <c r="A12" s="22">
        <v>10</v>
      </c>
      <c r="B12" s="87">
        <v>10.028371474932424</v>
      </c>
      <c r="C12" s="97">
        <v>2.202832041388729</v>
      </c>
      <c r="I12" s="33"/>
      <c r="J12" s="24"/>
      <c r="K12" s="24"/>
      <c r="L12" s="24"/>
      <c r="M12" s="24"/>
      <c r="N12" s="38"/>
      <c r="P12" s="29"/>
      <c r="AH12">
        <v>3.2826495150768675</v>
      </c>
      <c r="AI12">
        <v>0</v>
      </c>
      <c r="AJ12">
        <v>717</v>
      </c>
      <c r="AK12">
        <v>-0.22649228771091323</v>
      </c>
      <c r="AL12">
        <v>0</v>
      </c>
      <c r="AM12">
        <v>-0.22649228771091323</v>
      </c>
      <c r="AN12">
        <v>87</v>
      </c>
      <c r="BC12"/>
      <c r="BD12"/>
      <c r="BE12"/>
      <c r="BF12"/>
      <c r="BG12"/>
      <c r="BH12"/>
      <c r="BI12"/>
      <c r="BJ12"/>
      <c r="BK12"/>
      <c r="BL12"/>
      <c r="BM12"/>
      <c r="BN12"/>
    </row>
    <row r="13" spans="1:66" ht="15.75">
      <c r="A13" s="22">
        <v>11</v>
      </c>
      <c r="B13" s="87">
        <v>9.471562186238824</v>
      </c>
      <c r="C13" s="97">
        <v>4.932353539724344</v>
      </c>
      <c r="I13" s="33"/>
      <c r="J13" s="24"/>
      <c r="K13" s="24"/>
      <c r="L13" s="24"/>
      <c r="M13" s="24"/>
      <c r="N13" s="38"/>
      <c r="AH13">
        <v>3.9844778756344237</v>
      </c>
      <c r="AI13">
        <v>0</v>
      </c>
      <c r="AJ13">
        <v>1109</v>
      </c>
      <c r="AK13">
        <v>0.4753360728466429</v>
      </c>
      <c r="AL13">
        <v>0</v>
      </c>
      <c r="AM13">
        <v>0.4753360728466429</v>
      </c>
      <c r="AN13">
        <v>87</v>
      </c>
      <c r="BC13"/>
      <c r="BD13"/>
      <c r="BE13"/>
      <c r="BF13"/>
      <c r="BG13"/>
      <c r="BH13"/>
      <c r="BI13"/>
      <c r="BJ13"/>
      <c r="BK13"/>
      <c r="BL13"/>
      <c r="BM13"/>
      <c r="BN13"/>
    </row>
    <row r="14" spans="1:66" ht="15.75">
      <c r="A14" s="22">
        <v>12</v>
      </c>
      <c r="B14" s="87">
        <v>6.728696112957367</v>
      </c>
      <c r="C14" s="97">
        <v>3.41922187411294</v>
      </c>
      <c r="E14" s="41"/>
      <c r="I14" s="33"/>
      <c r="J14" s="24"/>
      <c r="K14" s="24"/>
      <c r="L14" s="24"/>
      <c r="M14" s="24"/>
      <c r="N14" s="38"/>
      <c r="AH14">
        <v>4.68630623619198</v>
      </c>
      <c r="AI14">
        <v>0</v>
      </c>
      <c r="AJ14">
        <v>1400</v>
      </c>
      <c r="AK14">
        <v>0.4753360728466429</v>
      </c>
      <c r="AL14">
        <v>0</v>
      </c>
      <c r="AM14">
        <v>0.4753360728466429</v>
      </c>
      <c r="AN14">
        <v>171</v>
      </c>
      <c r="BC14"/>
      <c r="BD14"/>
      <c r="BE14"/>
      <c r="BF14"/>
      <c r="BG14"/>
      <c r="BH14"/>
      <c r="BI14"/>
      <c r="BJ14"/>
      <c r="BK14"/>
      <c r="BL14"/>
      <c r="BM14"/>
      <c r="BN14"/>
    </row>
    <row r="15" spans="1:66" ht="15.75">
      <c r="A15" s="22">
        <v>13</v>
      </c>
      <c r="B15" s="87">
        <v>9.732558794925625</v>
      </c>
      <c r="C15" s="97">
        <v>5.497550277122619</v>
      </c>
      <c r="E15" s="41"/>
      <c r="I15" s="33"/>
      <c r="J15" s="24"/>
      <c r="K15" s="24"/>
      <c r="L15" s="24"/>
      <c r="M15" s="24"/>
      <c r="N15" s="38"/>
      <c r="AH15">
        <v>5.388134596749536</v>
      </c>
      <c r="AI15">
        <v>0</v>
      </c>
      <c r="AJ15">
        <v>1425</v>
      </c>
      <c r="AK15">
        <v>1.177164433404199</v>
      </c>
      <c r="AL15">
        <v>0</v>
      </c>
      <c r="AM15">
        <v>1.177164433404199</v>
      </c>
      <c r="AN15">
        <v>171</v>
      </c>
      <c r="BC15"/>
      <c r="BD15"/>
      <c r="BE15"/>
      <c r="BF15"/>
      <c r="BG15"/>
      <c r="BH15"/>
      <c r="BI15"/>
      <c r="BJ15"/>
      <c r="BK15"/>
      <c r="BL15"/>
      <c r="BM15"/>
      <c r="BN15"/>
    </row>
    <row r="16" spans="1:66" ht="15.75">
      <c r="A16" s="22">
        <v>14</v>
      </c>
      <c r="B16" s="87">
        <v>9.90748487378759</v>
      </c>
      <c r="C16" s="97">
        <v>4.212051146161106</v>
      </c>
      <c r="E16" s="41"/>
      <c r="I16" s="33"/>
      <c r="J16" s="24"/>
      <c r="K16" s="24"/>
      <c r="L16" s="24"/>
      <c r="M16" s="24"/>
      <c r="N16" s="38"/>
      <c r="AH16">
        <v>6.089962957307092</v>
      </c>
      <c r="AI16">
        <v>1</v>
      </c>
      <c r="AJ16">
        <v>1281</v>
      </c>
      <c r="AK16">
        <v>1.177164433404199</v>
      </c>
      <c r="AL16">
        <v>0</v>
      </c>
      <c r="AM16">
        <v>1.177164433404199</v>
      </c>
      <c r="AN16">
        <v>274</v>
      </c>
      <c r="BC16"/>
      <c r="BD16"/>
      <c r="BE16"/>
      <c r="BF16"/>
      <c r="BG16"/>
      <c r="BH16"/>
      <c r="BI16"/>
      <c r="BJ16"/>
      <c r="BK16"/>
      <c r="BL16"/>
      <c r="BM16"/>
      <c r="BN16"/>
    </row>
    <row r="17" spans="1:66" ht="15.75">
      <c r="A17" s="22">
        <v>15</v>
      </c>
      <c r="B17" s="87">
        <v>9.973086092182141</v>
      </c>
      <c r="C17" s="97">
        <v>3.9900591313753013</v>
      </c>
      <c r="I17" s="33"/>
      <c r="J17" s="24"/>
      <c r="K17" s="24"/>
      <c r="L17" s="24"/>
      <c r="M17" s="24"/>
      <c r="N17" s="38"/>
      <c r="AH17">
        <v>6.791791317864648</v>
      </c>
      <c r="AI17">
        <v>21</v>
      </c>
      <c r="AJ17">
        <v>1147</v>
      </c>
      <c r="AK17">
        <v>1.8789927939617552</v>
      </c>
      <c r="AL17">
        <v>0</v>
      </c>
      <c r="AM17">
        <v>1.8789927939617552</v>
      </c>
      <c r="AN17">
        <v>274</v>
      </c>
      <c r="BC17"/>
      <c r="BD17"/>
      <c r="BE17"/>
      <c r="BF17"/>
      <c r="BG17"/>
      <c r="BH17"/>
      <c r="BI17"/>
      <c r="BJ17"/>
      <c r="BK17"/>
      <c r="BL17"/>
      <c r="BM17"/>
      <c r="BN17"/>
    </row>
    <row r="18" spans="1:66" ht="15.75">
      <c r="A18" s="22">
        <v>16</v>
      </c>
      <c r="B18" s="87">
        <v>9.764069314270106</v>
      </c>
      <c r="C18" s="97">
        <v>4.8157146117682075</v>
      </c>
      <c r="I18" s="33"/>
      <c r="J18" s="24"/>
      <c r="K18" s="24"/>
      <c r="L18" s="24"/>
      <c r="M18" s="24"/>
      <c r="N18" s="38"/>
      <c r="AH18">
        <v>7.4936196784222044</v>
      </c>
      <c r="AI18">
        <v>165</v>
      </c>
      <c r="AJ18">
        <v>728</v>
      </c>
      <c r="AK18">
        <v>1.8789927939617552</v>
      </c>
      <c r="AL18">
        <v>0</v>
      </c>
      <c r="AM18">
        <v>1.8789927939617552</v>
      </c>
      <c r="AN18">
        <v>516</v>
      </c>
      <c r="BC18"/>
      <c r="BD18"/>
      <c r="BE18"/>
      <c r="BF18"/>
      <c r="BG18"/>
      <c r="BH18"/>
      <c r="BI18"/>
      <c r="BJ18"/>
      <c r="BK18"/>
      <c r="BL18"/>
      <c r="BM18"/>
      <c r="BN18"/>
    </row>
    <row r="19" spans="1:66" ht="16.5" thickBot="1">
      <c r="A19" s="22">
        <v>17</v>
      </c>
      <c r="B19" s="87">
        <v>10.980768494317337</v>
      </c>
      <c r="C19" s="97">
        <v>7.276696687906609</v>
      </c>
      <c r="F19" s="42">
        <v>1</v>
      </c>
      <c r="I19" s="39"/>
      <c r="J19" s="43"/>
      <c r="K19" s="43"/>
      <c r="L19" s="43"/>
      <c r="M19" s="43"/>
      <c r="N19" s="44"/>
      <c r="AH19">
        <v>8.19544803897976</v>
      </c>
      <c r="AI19">
        <v>613</v>
      </c>
      <c r="AJ19">
        <v>454</v>
      </c>
      <c r="AK19">
        <v>2.5808211545193114</v>
      </c>
      <c r="AL19">
        <v>0</v>
      </c>
      <c r="AM19">
        <v>2.5808211545193114</v>
      </c>
      <c r="AN19">
        <v>516</v>
      </c>
      <c r="BC19"/>
      <c r="BD19"/>
      <c r="BE19"/>
      <c r="BF19"/>
      <c r="BG19"/>
      <c r="BH19"/>
      <c r="BI19"/>
      <c r="BJ19"/>
      <c r="BK19"/>
      <c r="BL19"/>
      <c r="BM19"/>
      <c r="BN19"/>
    </row>
    <row r="20" spans="1:66" ht="15.75">
      <c r="A20" s="22">
        <v>18</v>
      </c>
      <c r="B20" s="87">
        <v>8.183043162533354</v>
      </c>
      <c r="C20" s="97">
        <v>7.069839462708418</v>
      </c>
      <c r="AH20">
        <v>8.897276399537317</v>
      </c>
      <c r="AI20">
        <v>1663</v>
      </c>
      <c r="AJ20">
        <v>296</v>
      </c>
      <c r="AK20">
        <v>2.5808211545193114</v>
      </c>
      <c r="AL20">
        <v>0</v>
      </c>
      <c r="AM20">
        <v>2.5808211545193114</v>
      </c>
      <c r="AN20">
        <v>717</v>
      </c>
      <c r="BC20"/>
      <c r="BD20"/>
      <c r="BE20"/>
      <c r="BF20"/>
      <c r="BG20"/>
      <c r="BH20"/>
      <c r="BI20"/>
      <c r="BJ20"/>
      <c r="BK20"/>
      <c r="BL20"/>
      <c r="BM20"/>
      <c r="BN20"/>
    </row>
    <row r="21" spans="1:66" ht="15.75">
      <c r="A21" s="22">
        <v>19</v>
      </c>
      <c r="B21" s="87">
        <v>10.349216920764395</v>
      </c>
      <c r="C21" s="97">
        <v>5.076687971232891</v>
      </c>
      <c r="AH21">
        <v>9.599104760094873</v>
      </c>
      <c r="AI21">
        <v>2760</v>
      </c>
      <c r="AJ21">
        <v>142</v>
      </c>
      <c r="AK21">
        <v>3.2826495150768675</v>
      </c>
      <c r="AL21">
        <v>0</v>
      </c>
      <c r="AM21">
        <v>3.2826495150768675</v>
      </c>
      <c r="AN21">
        <v>717</v>
      </c>
      <c r="BC21"/>
      <c r="BD21"/>
      <c r="BE21"/>
      <c r="BF21"/>
      <c r="BG21"/>
      <c r="BH21"/>
      <c r="BI21"/>
      <c r="BJ21"/>
      <c r="BK21"/>
      <c r="BL21"/>
      <c r="BM21"/>
      <c r="BN21"/>
    </row>
    <row r="22" spans="1:66" ht="15.75">
      <c r="A22" s="22">
        <v>20</v>
      </c>
      <c r="B22" s="87">
        <v>9.2464904057752</v>
      </c>
      <c r="C22" s="97">
        <v>5.2738025854417465</v>
      </c>
      <c r="AH22">
        <v>10.300933120652429</v>
      </c>
      <c r="AI22">
        <v>2650</v>
      </c>
      <c r="AJ22">
        <v>86</v>
      </c>
      <c r="AK22">
        <v>3.2826495150768675</v>
      </c>
      <c r="AL22">
        <v>0</v>
      </c>
      <c r="AM22">
        <v>3.2826495150768675</v>
      </c>
      <c r="AN22">
        <v>1109</v>
      </c>
      <c r="BC22"/>
      <c r="BD22"/>
      <c r="BE22"/>
      <c r="BF22"/>
      <c r="BG22"/>
      <c r="BH22"/>
      <c r="BI22"/>
      <c r="BJ22"/>
      <c r="BK22"/>
      <c r="BL22"/>
      <c r="BM22"/>
      <c r="BN22"/>
    </row>
    <row r="23" spans="1:66" ht="15.75">
      <c r="A23" s="22">
        <v>21</v>
      </c>
      <c r="B23" s="87">
        <v>9.382806777807517</v>
      </c>
      <c r="C23" s="97">
        <v>2.317104117045096</v>
      </c>
      <c r="AH23">
        <v>11.002761481209985</v>
      </c>
      <c r="AI23">
        <v>1487</v>
      </c>
      <c r="AJ23">
        <v>43</v>
      </c>
      <c r="AK23">
        <v>3.9844778756344237</v>
      </c>
      <c r="AL23">
        <v>0</v>
      </c>
      <c r="AM23">
        <v>3.9844778756344237</v>
      </c>
      <c r="AN23">
        <v>1109</v>
      </c>
      <c r="BC23"/>
      <c r="BD23"/>
      <c r="BE23"/>
      <c r="BF23"/>
      <c r="BG23"/>
      <c r="BH23"/>
      <c r="BI23"/>
      <c r="BJ23"/>
      <c r="BK23"/>
      <c r="BL23"/>
      <c r="BM23"/>
      <c r="BN23"/>
    </row>
    <row r="24" spans="1:66" ht="15.75">
      <c r="A24" s="22">
        <v>22</v>
      </c>
      <c r="B24" s="87">
        <v>9.412855815891339</v>
      </c>
      <c r="C24" s="97">
        <v>3.785368258187817</v>
      </c>
      <c r="I24" s="45"/>
      <c r="AH24">
        <v>11.704589841767541</v>
      </c>
      <c r="AI24">
        <v>522</v>
      </c>
      <c r="AJ24">
        <v>17</v>
      </c>
      <c r="AK24">
        <v>3.9844778756344237</v>
      </c>
      <c r="AL24">
        <v>0</v>
      </c>
      <c r="AM24">
        <v>3.9844778756344237</v>
      </c>
      <c r="AN24">
        <v>1400</v>
      </c>
      <c r="BC24"/>
      <c r="BD24"/>
      <c r="BE24"/>
      <c r="BF24"/>
      <c r="BG24"/>
      <c r="BH24"/>
      <c r="BI24"/>
      <c r="BJ24"/>
      <c r="BK24"/>
      <c r="BL24"/>
      <c r="BM24"/>
      <c r="BN24"/>
    </row>
    <row r="25" spans="1:66" ht="15.75">
      <c r="A25" s="22">
        <v>23</v>
      </c>
      <c r="B25" s="87">
        <v>8.84264202810193</v>
      </c>
      <c r="C25" s="97">
        <v>4.137998211840121</v>
      </c>
      <c r="AH25">
        <v>12.406418202325098</v>
      </c>
      <c r="AI25">
        <v>105</v>
      </c>
      <c r="AJ25">
        <v>9</v>
      </c>
      <c r="AK25">
        <v>4.68630623619198</v>
      </c>
      <c r="AL25">
        <v>0</v>
      </c>
      <c r="AM25">
        <v>4.68630623619198</v>
      </c>
      <c r="AN25">
        <v>1400</v>
      </c>
      <c r="BC25"/>
      <c r="BD25"/>
      <c r="BE25"/>
      <c r="BF25"/>
      <c r="BG25"/>
      <c r="BH25"/>
      <c r="BI25"/>
      <c r="BJ25"/>
      <c r="BK25"/>
      <c r="BL25"/>
      <c r="BM25"/>
      <c r="BN25"/>
    </row>
    <row r="26" spans="1:66" ht="15.75">
      <c r="A26" s="22">
        <v>24</v>
      </c>
      <c r="B26" s="87">
        <v>8.561115086832654</v>
      </c>
      <c r="C26" s="97">
        <v>3.321531656955677</v>
      </c>
      <c r="AH26">
        <v>13.108246562882654</v>
      </c>
      <c r="AI26">
        <v>13</v>
      </c>
      <c r="AJ26">
        <v>2</v>
      </c>
      <c r="AK26">
        <v>4.68630623619198</v>
      </c>
      <c r="AL26">
        <v>0</v>
      </c>
      <c r="AM26">
        <v>4.68630623619198</v>
      </c>
      <c r="AN26">
        <v>1425</v>
      </c>
      <c r="BC26"/>
      <c r="BD26"/>
      <c r="BE26"/>
      <c r="BF26"/>
      <c r="BG26"/>
      <c r="BH26"/>
      <c r="BI26"/>
      <c r="BJ26"/>
      <c r="BK26"/>
      <c r="BL26"/>
      <c r="BM26"/>
      <c r="BN26"/>
    </row>
    <row r="27" spans="1:66" ht="15.75">
      <c r="A27" s="22">
        <v>25</v>
      </c>
      <c r="B27" s="87">
        <v>10.03928945827614</v>
      </c>
      <c r="C27" s="97">
        <v>6.479391693475974</v>
      </c>
      <c r="AH27">
        <v>13.81007492344021</v>
      </c>
      <c r="AI27">
        <v>0</v>
      </c>
      <c r="AJ27">
        <v>0</v>
      </c>
      <c r="AK27">
        <v>5.388134596749536</v>
      </c>
      <c r="AL27">
        <v>0</v>
      </c>
      <c r="AM27">
        <v>5.388134596749536</v>
      </c>
      <c r="AN27">
        <v>1425</v>
      </c>
      <c r="BC27"/>
      <c r="BD27"/>
      <c r="BE27"/>
      <c r="BF27"/>
      <c r="BG27"/>
      <c r="BH27"/>
      <c r="BI27"/>
      <c r="BJ27"/>
      <c r="BK27"/>
      <c r="BL27"/>
      <c r="BM27"/>
      <c r="BN27"/>
    </row>
    <row r="28" spans="1:66" ht="15.75">
      <c r="A28" s="22">
        <v>26</v>
      </c>
      <c r="B28" s="87">
        <v>10.03501204853774</v>
      </c>
      <c r="C28" s="97">
        <v>3.914269333658785</v>
      </c>
      <c r="AH28">
        <v>14.511903283997766</v>
      </c>
      <c r="AI28">
        <v>0</v>
      </c>
      <c r="AJ28">
        <v>2</v>
      </c>
      <c r="AK28">
        <v>5.388134596749536</v>
      </c>
      <c r="AL28">
        <v>1</v>
      </c>
      <c r="AM28">
        <v>5.388134596749536</v>
      </c>
      <c r="AN28">
        <v>1281</v>
      </c>
      <c r="BC28"/>
      <c r="BD28"/>
      <c r="BE28"/>
      <c r="BF28"/>
      <c r="BG28"/>
      <c r="BH28"/>
      <c r="BI28"/>
      <c r="BJ28"/>
      <c r="BK28"/>
      <c r="BL28"/>
      <c r="BM28"/>
      <c r="BN28"/>
    </row>
    <row r="29" spans="1:66" ht="15.75">
      <c r="A29" s="22">
        <v>27</v>
      </c>
      <c r="B29" s="87">
        <v>9.271592952697839</v>
      </c>
      <c r="C29" s="97">
        <v>3.5935612141308644</v>
      </c>
      <c r="AH29">
        <v>15.213731644555322</v>
      </c>
      <c r="AI29">
        <v>0</v>
      </c>
      <c r="AJ29">
        <v>1</v>
      </c>
      <c r="AK29">
        <v>6.089962957307092</v>
      </c>
      <c r="AL29">
        <v>1</v>
      </c>
      <c r="AM29">
        <v>6.089962957307092</v>
      </c>
      <c r="AN29">
        <v>1281</v>
      </c>
      <c r="BC29"/>
      <c r="BD29"/>
      <c r="BE29"/>
      <c r="BF29"/>
      <c r="BG29"/>
      <c r="BH29"/>
      <c r="BI29"/>
      <c r="BJ29"/>
      <c r="BK29"/>
      <c r="BL29"/>
      <c r="BM29"/>
      <c r="BN29"/>
    </row>
    <row r="30" spans="1:66" ht="15.75">
      <c r="A30" s="22">
        <v>28</v>
      </c>
      <c r="B30" s="87">
        <v>8.85293228325067</v>
      </c>
      <c r="C30" s="97">
        <v>7.095876115178106</v>
      </c>
      <c r="AH30">
        <v>15.915560005112878</v>
      </c>
      <c r="AI30">
        <v>0</v>
      </c>
      <c r="AJ30">
        <v>2</v>
      </c>
      <c r="AK30">
        <v>6.089962957307092</v>
      </c>
      <c r="AL30">
        <v>21</v>
      </c>
      <c r="AM30">
        <v>6.089962957307092</v>
      </c>
      <c r="AN30">
        <v>1147</v>
      </c>
      <c r="BC30"/>
      <c r="BD30"/>
      <c r="BE30"/>
      <c r="BF30"/>
      <c r="BG30"/>
      <c r="BH30"/>
      <c r="BI30"/>
      <c r="BJ30"/>
      <c r="BK30"/>
      <c r="BL30"/>
      <c r="BM30"/>
      <c r="BN30"/>
    </row>
    <row r="31" spans="1:66" ht="15.75">
      <c r="A31" s="22">
        <v>29</v>
      </c>
      <c r="B31" s="87">
        <v>11.144469300234553</v>
      </c>
      <c r="C31" s="97">
        <v>8.198565641142274</v>
      </c>
      <c r="AH31">
        <v>16.617388365670436</v>
      </c>
      <c r="AI31">
        <v>0</v>
      </c>
      <c r="AJ31">
        <v>1</v>
      </c>
      <c r="AK31">
        <v>6.791791317864648</v>
      </c>
      <c r="AL31">
        <v>21</v>
      </c>
      <c r="AM31">
        <v>6.791791317864648</v>
      </c>
      <c r="AN31">
        <v>1147</v>
      </c>
      <c r="BC31"/>
      <c r="BD31"/>
      <c r="BE31"/>
      <c r="BF31"/>
      <c r="BG31"/>
      <c r="BH31"/>
      <c r="BI31"/>
      <c r="BJ31"/>
      <c r="BK31"/>
      <c r="BL31"/>
      <c r="BM31"/>
      <c r="BN31"/>
    </row>
    <row r="32" spans="1:66" ht="15.75">
      <c r="A32" s="22">
        <v>30</v>
      </c>
      <c r="B32" s="87">
        <v>9.097261413414175</v>
      </c>
      <c r="C32" s="97">
        <v>5.102739469684326</v>
      </c>
      <c r="AH32">
        <v>17.319216726227992</v>
      </c>
      <c r="AI32">
        <v>0</v>
      </c>
      <c r="AJ32">
        <v>1</v>
      </c>
      <c r="AK32">
        <v>6.791791317864648</v>
      </c>
      <c r="AL32">
        <v>165</v>
      </c>
      <c r="AM32">
        <v>6.791791317864648</v>
      </c>
      <c r="AN32">
        <v>728</v>
      </c>
      <c r="BC32"/>
      <c r="BD32"/>
      <c r="BE32"/>
      <c r="BF32"/>
      <c r="BG32"/>
      <c r="BH32"/>
      <c r="BI32"/>
      <c r="BJ32"/>
      <c r="BK32"/>
      <c r="BL32"/>
      <c r="BM32"/>
      <c r="BN32"/>
    </row>
    <row r="33" spans="1:66" ht="15.75">
      <c r="A33" s="22">
        <v>31</v>
      </c>
      <c r="B33" s="87">
        <v>10.102344227114184</v>
      </c>
      <c r="C33" s="97">
        <v>6.142585493536112</v>
      </c>
      <c r="AH33">
        <v>18.02104508678555</v>
      </c>
      <c r="AI33">
        <v>0</v>
      </c>
      <c r="AJ33">
        <v>1</v>
      </c>
      <c r="AK33">
        <v>7.4936196784222044</v>
      </c>
      <c r="AL33">
        <v>165</v>
      </c>
      <c r="AM33">
        <v>7.4936196784222044</v>
      </c>
      <c r="AN33">
        <v>728</v>
      </c>
      <c r="BC33"/>
      <c r="BD33"/>
      <c r="BE33"/>
      <c r="BF33"/>
      <c r="BG33"/>
      <c r="BH33"/>
      <c r="BI33"/>
      <c r="BJ33"/>
      <c r="BK33"/>
      <c r="BL33"/>
      <c r="BM33"/>
      <c r="BN33"/>
    </row>
    <row r="34" spans="1:66" ht="15.75">
      <c r="A34" s="22">
        <v>32</v>
      </c>
      <c r="B34" s="87">
        <v>9.674164651898177</v>
      </c>
      <c r="C34" s="97">
        <v>4.70203231636965</v>
      </c>
      <c r="AK34">
        <v>7.4936196784222044</v>
      </c>
      <c r="AL34">
        <v>613</v>
      </c>
      <c r="AM34">
        <v>7.4936196784222044</v>
      </c>
      <c r="AN34">
        <v>454</v>
      </c>
      <c r="BC34"/>
      <c r="BD34"/>
      <c r="BE34"/>
      <c r="BF34"/>
      <c r="BG34"/>
      <c r="BH34"/>
      <c r="BI34"/>
      <c r="BJ34"/>
      <c r="BK34"/>
      <c r="BL34"/>
      <c r="BM34"/>
      <c r="BN34"/>
    </row>
    <row r="35" spans="1:66" ht="15.75">
      <c r="A35" s="22">
        <v>33</v>
      </c>
      <c r="B35" s="87">
        <v>8.851690856972882</v>
      </c>
      <c r="C35" s="97">
        <v>2.0194850775913067</v>
      </c>
      <c r="AK35">
        <v>8.19544803897976</v>
      </c>
      <c r="AL35">
        <v>613</v>
      </c>
      <c r="AM35">
        <v>8.19544803897976</v>
      </c>
      <c r="AN35">
        <v>454</v>
      </c>
      <c r="BC35"/>
      <c r="BD35"/>
      <c r="BE35"/>
      <c r="BF35"/>
      <c r="BG35"/>
      <c r="BH35"/>
      <c r="BI35"/>
      <c r="BJ35"/>
      <c r="BK35"/>
      <c r="BL35"/>
      <c r="BM35"/>
      <c r="BN35"/>
    </row>
    <row r="36" spans="1:66" ht="15.75">
      <c r="A36" s="22">
        <v>34</v>
      </c>
      <c r="B36" s="87">
        <v>8.610632362821763</v>
      </c>
      <c r="C36" s="97">
        <v>5.239070981174987</v>
      </c>
      <c r="AK36">
        <v>8.19544803897976</v>
      </c>
      <c r="AL36">
        <v>1663</v>
      </c>
      <c r="AM36">
        <v>8.19544803897976</v>
      </c>
      <c r="AN36">
        <v>296</v>
      </c>
      <c r="BC36"/>
      <c r="BD36"/>
      <c r="BE36"/>
      <c r="BF36"/>
      <c r="BG36"/>
      <c r="BH36"/>
      <c r="BI36"/>
      <c r="BJ36"/>
      <c r="BK36"/>
      <c r="BL36"/>
      <c r="BM36"/>
      <c r="BN36"/>
    </row>
    <row r="37" spans="1:66" ht="15.75">
      <c r="A37" s="22">
        <v>35</v>
      </c>
      <c r="B37" s="87">
        <v>9.556871914258966</v>
      </c>
      <c r="C37" s="97">
        <v>4.322409098618488</v>
      </c>
      <c r="AK37">
        <v>8.897276399537317</v>
      </c>
      <c r="AL37">
        <v>1663</v>
      </c>
      <c r="AM37">
        <v>8.897276399537317</v>
      </c>
      <c r="AN37">
        <v>296</v>
      </c>
      <c r="BC37"/>
      <c r="BD37"/>
      <c r="BE37"/>
      <c r="BF37"/>
      <c r="BG37"/>
      <c r="BH37"/>
      <c r="BI37"/>
      <c r="BJ37"/>
      <c r="BK37"/>
      <c r="BL37"/>
      <c r="BM37"/>
      <c r="BN37"/>
    </row>
    <row r="38" spans="1:66" ht="15.75">
      <c r="A38" s="22">
        <v>36</v>
      </c>
      <c r="B38" s="87">
        <v>7.779312245745406</v>
      </c>
      <c r="C38" s="97">
        <v>1.86939772743674</v>
      </c>
      <c r="AK38">
        <v>8.897276399537317</v>
      </c>
      <c r="AL38">
        <v>2760</v>
      </c>
      <c r="AM38">
        <v>8.897276399537317</v>
      </c>
      <c r="AN38">
        <v>142</v>
      </c>
      <c r="BC38"/>
      <c r="BD38"/>
      <c r="BE38"/>
      <c r="BF38"/>
      <c r="BG38"/>
      <c r="BH38"/>
      <c r="BI38"/>
      <c r="BJ38"/>
      <c r="BK38"/>
      <c r="BL38"/>
      <c r="BM38"/>
      <c r="BN38"/>
    </row>
    <row r="39" spans="1:66" ht="15.75">
      <c r="A39" s="22">
        <v>37</v>
      </c>
      <c r="B39" s="87">
        <v>10.552251442248911</v>
      </c>
      <c r="C39" s="97">
        <v>6.057649387791464</v>
      </c>
      <c r="AK39">
        <v>9.599104760094873</v>
      </c>
      <c r="AL39">
        <v>2760</v>
      </c>
      <c r="AM39">
        <v>9.599104760094873</v>
      </c>
      <c r="AN39">
        <v>142</v>
      </c>
      <c r="BC39"/>
      <c r="BD39"/>
      <c r="BE39"/>
      <c r="BF39"/>
      <c r="BG39"/>
      <c r="BH39"/>
      <c r="BI39"/>
      <c r="BJ39"/>
      <c r="BK39"/>
      <c r="BL39"/>
      <c r="BM39"/>
      <c r="BN39"/>
    </row>
    <row r="40" spans="1:66" ht="15.75">
      <c r="A40" s="22">
        <v>38</v>
      </c>
      <c r="B40" s="87">
        <v>9.178648048138339</v>
      </c>
      <c r="C40" s="97">
        <v>2.3816873819143836</v>
      </c>
      <c r="AK40">
        <v>9.599104760094873</v>
      </c>
      <c r="AL40">
        <v>2650</v>
      </c>
      <c r="AM40">
        <v>9.599104760094873</v>
      </c>
      <c r="AN40">
        <v>86</v>
      </c>
      <c r="BC40"/>
      <c r="BD40"/>
      <c r="BE40"/>
      <c r="BF40"/>
      <c r="BG40"/>
      <c r="BH40"/>
      <c r="BI40"/>
      <c r="BJ40"/>
      <c r="BK40"/>
      <c r="BL40"/>
      <c r="BM40"/>
      <c r="BN40"/>
    </row>
    <row r="41" spans="1:66" ht="15.75">
      <c r="A41" s="22">
        <v>39</v>
      </c>
      <c r="B41" s="87">
        <v>9.981588405483558</v>
      </c>
      <c r="C41" s="97">
        <v>8.382022400269165</v>
      </c>
      <c r="AK41">
        <v>10.300933120652429</v>
      </c>
      <c r="AL41">
        <v>2650</v>
      </c>
      <c r="AM41">
        <v>10.300933120652429</v>
      </c>
      <c r="AN41">
        <v>86</v>
      </c>
      <c r="BC41"/>
      <c r="BD41"/>
      <c r="BE41"/>
      <c r="BF41"/>
      <c r="BG41"/>
      <c r="BH41"/>
      <c r="BI41"/>
      <c r="BJ41"/>
      <c r="BK41"/>
      <c r="BL41"/>
      <c r="BM41"/>
      <c r="BN41"/>
    </row>
    <row r="42" spans="1:66" ht="15.75">
      <c r="A42" s="22">
        <v>40</v>
      </c>
      <c r="B42" s="87">
        <v>8.415406962414563</v>
      </c>
      <c r="C42" s="97">
        <v>4.061616267607202</v>
      </c>
      <c r="AK42">
        <v>10.300933120652429</v>
      </c>
      <c r="AL42">
        <v>1487</v>
      </c>
      <c r="AM42">
        <v>10.300933120652429</v>
      </c>
      <c r="AN42">
        <v>43</v>
      </c>
      <c r="BC42"/>
      <c r="BD42"/>
      <c r="BE42"/>
      <c r="BF42"/>
      <c r="BG42"/>
      <c r="BH42"/>
      <c r="BI42"/>
      <c r="BJ42"/>
      <c r="BK42"/>
      <c r="BL42"/>
      <c r="BM42"/>
      <c r="BN42"/>
    </row>
    <row r="43" spans="1:66" ht="15.75">
      <c r="A43" s="22">
        <v>41</v>
      </c>
      <c r="B43" s="87">
        <v>9.140468350733332</v>
      </c>
      <c r="C43" s="97">
        <v>0.6790429360751311</v>
      </c>
      <c r="AK43">
        <v>11.002761481209985</v>
      </c>
      <c r="AL43">
        <v>1487</v>
      </c>
      <c r="AM43">
        <v>11.002761481209985</v>
      </c>
      <c r="AN43">
        <v>43</v>
      </c>
      <c r="BC43"/>
      <c r="BD43"/>
      <c r="BE43"/>
      <c r="BF43"/>
      <c r="BG43"/>
      <c r="BH43"/>
      <c r="BI43"/>
      <c r="BJ43"/>
      <c r="BK43"/>
      <c r="BL43"/>
      <c r="BM43"/>
      <c r="BN43"/>
    </row>
    <row r="44" spans="1:66" ht="15.75">
      <c r="A44" s="22">
        <v>42</v>
      </c>
      <c r="B44" s="87">
        <v>10.021080312748532</v>
      </c>
      <c r="C44" s="97">
        <v>8.790087170477552</v>
      </c>
      <c r="AK44">
        <v>11.002761481209985</v>
      </c>
      <c r="AL44">
        <v>522</v>
      </c>
      <c r="AM44">
        <v>11.002761481209985</v>
      </c>
      <c r="AN44">
        <v>17</v>
      </c>
      <c r="BC44"/>
      <c r="BD44"/>
      <c r="BE44"/>
      <c r="BF44"/>
      <c r="BG44"/>
      <c r="BH44"/>
      <c r="BI44"/>
      <c r="BJ44"/>
      <c r="BK44"/>
      <c r="BL44"/>
      <c r="BM44"/>
      <c r="BN44"/>
    </row>
    <row r="45" spans="1:66" ht="15.75">
      <c r="A45" s="22">
        <v>43</v>
      </c>
      <c r="B45" s="87">
        <v>11.173625343426925</v>
      </c>
      <c r="C45" s="97">
        <v>6.1692284244374385</v>
      </c>
      <c r="AK45">
        <v>11.704589841767541</v>
      </c>
      <c r="AL45">
        <v>522</v>
      </c>
      <c r="AM45">
        <v>11.704589841767541</v>
      </c>
      <c r="AN45">
        <v>17</v>
      </c>
      <c r="BC45"/>
      <c r="BD45"/>
      <c r="BE45"/>
      <c r="BF45"/>
      <c r="BG45"/>
      <c r="BH45"/>
      <c r="BI45"/>
      <c r="BJ45"/>
      <c r="BK45"/>
      <c r="BL45"/>
      <c r="BM45"/>
      <c r="BN45"/>
    </row>
    <row r="46" spans="1:66" ht="15.75">
      <c r="A46" s="22">
        <v>44</v>
      </c>
      <c r="B46" s="87">
        <v>9.875201839295572</v>
      </c>
      <c r="C46" s="97">
        <v>6.456141589425104</v>
      </c>
      <c r="I46" s="45"/>
      <c r="AK46">
        <v>11.704589841767541</v>
      </c>
      <c r="AL46">
        <v>105</v>
      </c>
      <c r="AM46">
        <v>11.704589841767541</v>
      </c>
      <c r="AN46">
        <v>9</v>
      </c>
      <c r="BC46"/>
      <c r="BD46"/>
      <c r="BE46"/>
      <c r="BF46"/>
      <c r="BG46"/>
      <c r="BH46"/>
      <c r="BI46"/>
      <c r="BJ46"/>
      <c r="BK46"/>
      <c r="BL46"/>
      <c r="BM46"/>
      <c r="BN46"/>
    </row>
    <row r="47" spans="1:66" ht="15.75">
      <c r="A47" s="22">
        <v>45</v>
      </c>
      <c r="B47" s="87">
        <v>9.544124830621335</v>
      </c>
      <c r="C47" s="97">
        <v>4.896463805396852</v>
      </c>
      <c r="AK47">
        <v>12.406418202325098</v>
      </c>
      <c r="AL47">
        <v>105</v>
      </c>
      <c r="AM47">
        <v>12.406418202325098</v>
      </c>
      <c r="AN47">
        <v>9</v>
      </c>
      <c r="BC47"/>
      <c r="BD47"/>
      <c r="BE47"/>
      <c r="BF47"/>
      <c r="BG47"/>
      <c r="BH47"/>
      <c r="BI47"/>
      <c r="BJ47"/>
      <c r="BK47"/>
      <c r="BL47"/>
      <c r="BM47"/>
      <c r="BN47"/>
    </row>
    <row r="48" spans="1:66" ht="15.75">
      <c r="A48" s="22">
        <v>46</v>
      </c>
      <c r="B48" s="87">
        <v>10.156556045333268</v>
      </c>
      <c r="C48" s="97">
        <v>2.6358874860335315</v>
      </c>
      <c r="AK48">
        <v>12.406418202325098</v>
      </c>
      <c r="AL48">
        <v>13</v>
      </c>
      <c r="AM48">
        <v>12.406418202325098</v>
      </c>
      <c r="AN48">
        <v>2</v>
      </c>
      <c r="BC48"/>
      <c r="BD48"/>
      <c r="BE48"/>
      <c r="BF48"/>
      <c r="BG48"/>
      <c r="BH48"/>
      <c r="BI48"/>
      <c r="BJ48"/>
      <c r="BK48"/>
      <c r="BL48"/>
      <c r="BM48"/>
      <c r="BN48"/>
    </row>
    <row r="49" spans="1:66" ht="15.75">
      <c r="A49" s="22">
        <v>47</v>
      </c>
      <c r="B49" s="87">
        <v>9.463353239114486</v>
      </c>
      <c r="C49" s="97">
        <v>2.8924375107613365</v>
      </c>
      <c r="AK49">
        <v>13.108246562882654</v>
      </c>
      <c r="AL49">
        <v>13</v>
      </c>
      <c r="AM49">
        <v>13.108246562882654</v>
      </c>
      <c r="AN49">
        <v>2</v>
      </c>
      <c r="BC49"/>
      <c r="BD49"/>
      <c r="BE49"/>
      <c r="BF49"/>
      <c r="BG49"/>
      <c r="BH49"/>
      <c r="BI49"/>
      <c r="BJ49"/>
      <c r="BK49"/>
      <c r="BL49"/>
      <c r="BM49"/>
      <c r="BN49"/>
    </row>
    <row r="50" spans="1:66" ht="15.75">
      <c r="A50" s="22">
        <v>48</v>
      </c>
      <c r="B50" s="87">
        <v>9.338057350465732</v>
      </c>
      <c r="C50" s="97">
        <v>6.401457909688026</v>
      </c>
      <c r="AK50">
        <v>13.108246562882654</v>
      </c>
      <c r="AL50">
        <v>0</v>
      </c>
      <c r="AM50">
        <v>13.108246562882654</v>
      </c>
      <c r="AN50">
        <v>0</v>
      </c>
      <c r="BC50"/>
      <c r="BD50"/>
      <c r="BE50"/>
      <c r="BF50"/>
      <c r="BG50"/>
      <c r="BH50"/>
      <c r="BI50"/>
      <c r="BJ50"/>
      <c r="BK50"/>
      <c r="BL50"/>
      <c r="BM50"/>
      <c r="BN50"/>
    </row>
    <row r="51" spans="1:66" ht="15.75">
      <c r="A51" s="22">
        <v>49</v>
      </c>
      <c r="B51" s="87">
        <v>7.393927074707318</v>
      </c>
      <c r="C51" s="97">
        <v>2.6563156371029395</v>
      </c>
      <c r="AK51">
        <v>13.81007492344021</v>
      </c>
      <c r="AL51">
        <v>0</v>
      </c>
      <c r="AM51">
        <v>13.81007492344021</v>
      </c>
      <c r="AN51">
        <v>0</v>
      </c>
      <c r="BC51"/>
      <c r="BD51"/>
      <c r="BE51"/>
      <c r="BF51"/>
      <c r="BG51"/>
      <c r="BH51"/>
      <c r="BI51"/>
      <c r="BJ51"/>
      <c r="BK51"/>
      <c r="BL51"/>
      <c r="BM51"/>
      <c r="BN51"/>
    </row>
    <row r="52" spans="1:66" ht="15.75">
      <c r="A52" s="22">
        <v>50</v>
      </c>
      <c r="B52" s="87">
        <v>10.194102064572613</v>
      </c>
      <c r="C52" s="97">
        <v>5.932651486400862</v>
      </c>
      <c r="AK52">
        <v>13.81007492344021</v>
      </c>
      <c r="AL52">
        <v>0</v>
      </c>
      <c r="AM52">
        <v>13.81007492344021</v>
      </c>
      <c r="AN52">
        <v>2</v>
      </c>
      <c r="BC52"/>
      <c r="BD52"/>
      <c r="BE52"/>
      <c r="BF52"/>
      <c r="BG52"/>
      <c r="BH52"/>
      <c r="BI52"/>
      <c r="BJ52"/>
      <c r="BK52"/>
      <c r="BL52"/>
      <c r="BM52"/>
      <c r="BN52"/>
    </row>
    <row r="53" spans="1:66" ht="15.75">
      <c r="A53" s="22">
        <v>51</v>
      </c>
      <c r="B53" s="87">
        <v>9.735720551770317</v>
      </c>
      <c r="C53" s="97">
        <v>8.34093688955463</v>
      </c>
      <c r="AK53">
        <v>14.511903283997766</v>
      </c>
      <c r="AL53">
        <v>0</v>
      </c>
      <c r="AM53">
        <v>14.511903283997766</v>
      </c>
      <c r="AN53">
        <v>2</v>
      </c>
      <c r="BC53"/>
      <c r="BD53"/>
      <c r="BE53"/>
      <c r="BF53"/>
      <c r="BG53"/>
      <c r="BH53"/>
      <c r="BI53"/>
      <c r="BJ53"/>
      <c r="BK53"/>
      <c r="BL53"/>
      <c r="BM53"/>
      <c r="BN53"/>
    </row>
    <row r="54" spans="1:66" ht="15.75">
      <c r="A54" s="22">
        <v>52</v>
      </c>
      <c r="B54" s="87">
        <v>8.960724661021578</v>
      </c>
      <c r="C54" s="97">
        <v>3.5012340430339406</v>
      </c>
      <c r="AK54">
        <v>14.511903283997766</v>
      </c>
      <c r="AL54">
        <v>0</v>
      </c>
      <c r="AM54">
        <v>14.511903283997766</v>
      </c>
      <c r="AN54">
        <v>1</v>
      </c>
      <c r="BC54"/>
      <c r="BD54"/>
      <c r="BE54"/>
      <c r="BF54"/>
      <c r="BG54"/>
      <c r="BH54"/>
      <c r="BI54"/>
      <c r="BJ54"/>
      <c r="BK54"/>
      <c r="BL54"/>
      <c r="BM54"/>
      <c r="BN54"/>
    </row>
    <row r="55" spans="1:66" ht="15.75">
      <c r="A55" s="22">
        <v>53</v>
      </c>
      <c r="B55" s="87">
        <v>9.242639703355554</v>
      </c>
      <c r="C55" s="97">
        <v>4.5220698811012205</v>
      </c>
      <c r="AK55">
        <v>15.213731644555322</v>
      </c>
      <c r="AL55">
        <v>0</v>
      </c>
      <c r="AM55">
        <v>15.213731644555322</v>
      </c>
      <c r="AN55">
        <v>1</v>
      </c>
      <c r="BC55"/>
      <c r="BD55"/>
      <c r="BE55"/>
      <c r="BF55"/>
      <c r="BG55"/>
      <c r="BH55"/>
      <c r="BI55"/>
      <c r="BJ55"/>
      <c r="BK55"/>
      <c r="BL55"/>
      <c r="BM55"/>
      <c r="BN55"/>
    </row>
    <row r="56" spans="1:66" ht="15.75">
      <c r="A56" s="22">
        <v>54</v>
      </c>
      <c r="B56" s="87">
        <v>10.918623965461856</v>
      </c>
      <c r="C56" s="97">
        <v>8.006545051510008</v>
      </c>
      <c r="AK56">
        <v>15.213731644555322</v>
      </c>
      <c r="AL56">
        <v>0</v>
      </c>
      <c r="AM56">
        <v>15.213731644555322</v>
      </c>
      <c r="AN56">
        <v>2</v>
      </c>
      <c r="BC56"/>
      <c r="BD56"/>
      <c r="BE56"/>
      <c r="BF56"/>
      <c r="BG56"/>
      <c r="BH56"/>
      <c r="BI56"/>
      <c r="BJ56"/>
      <c r="BK56"/>
      <c r="BL56"/>
      <c r="BM56"/>
      <c r="BN56"/>
    </row>
    <row r="57" spans="1:66" ht="15.75">
      <c r="A57" s="22">
        <v>55</v>
      </c>
      <c r="B57" s="87">
        <v>9.57671927011746</v>
      </c>
      <c r="C57" s="97">
        <v>7.511733305999166</v>
      </c>
      <c r="AK57">
        <v>15.915560005112878</v>
      </c>
      <c r="AL57">
        <v>0</v>
      </c>
      <c r="AM57">
        <v>15.915560005112878</v>
      </c>
      <c r="AN57">
        <v>2</v>
      </c>
      <c r="BC57"/>
      <c r="BD57"/>
      <c r="BE57"/>
      <c r="BF57"/>
      <c r="BG57"/>
      <c r="BH57"/>
      <c r="BI57"/>
      <c r="BJ57"/>
      <c r="BK57"/>
      <c r="BL57"/>
      <c r="BM57"/>
      <c r="BN57"/>
    </row>
    <row r="58" spans="1:66" ht="15.75">
      <c r="A58" s="22">
        <v>56</v>
      </c>
      <c r="B58" s="87">
        <v>10.736476714845523</v>
      </c>
      <c r="C58" s="97">
        <v>5.665009788389478</v>
      </c>
      <c r="AK58">
        <v>15.915560005112878</v>
      </c>
      <c r="AL58">
        <v>0</v>
      </c>
      <c r="AM58">
        <v>15.915560005112878</v>
      </c>
      <c r="AN58">
        <v>1</v>
      </c>
      <c r="BC58"/>
      <c r="BD58"/>
      <c r="BE58"/>
      <c r="BF58"/>
      <c r="BG58"/>
      <c r="BH58"/>
      <c r="BI58"/>
      <c r="BJ58"/>
      <c r="BK58"/>
      <c r="BL58"/>
      <c r="BM58"/>
      <c r="BN58"/>
    </row>
    <row r="59" spans="1:66" ht="15.75">
      <c r="A59" s="22">
        <v>57</v>
      </c>
      <c r="B59" s="87">
        <v>9.943042669317474</v>
      </c>
      <c r="C59" s="97">
        <v>2.8991875808712697</v>
      </c>
      <c r="AK59">
        <v>16.617388365670436</v>
      </c>
      <c r="AL59">
        <v>0</v>
      </c>
      <c r="AM59">
        <v>16.617388365670436</v>
      </c>
      <c r="AN59">
        <v>1</v>
      </c>
      <c r="BC59"/>
      <c r="BD59"/>
      <c r="BE59"/>
      <c r="BF59"/>
      <c r="BG59"/>
      <c r="BH59"/>
      <c r="BI59"/>
      <c r="BJ59"/>
      <c r="BK59"/>
      <c r="BL59"/>
      <c r="BM59"/>
      <c r="BN59"/>
    </row>
    <row r="60" spans="1:66" ht="15.75">
      <c r="A60" s="22">
        <v>58</v>
      </c>
      <c r="B60" s="87">
        <v>9.680223456197306</v>
      </c>
      <c r="C60" s="97">
        <v>3.868476915795112</v>
      </c>
      <c r="AK60">
        <v>16.617388365670436</v>
      </c>
      <c r="AL60">
        <v>0</v>
      </c>
      <c r="AM60">
        <v>16.617388365670436</v>
      </c>
      <c r="AN60">
        <v>1</v>
      </c>
      <c r="BC60"/>
      <c r="BD60"/>
      <c r="BE60"/>
      <c r="BF60"/>
      <c r="BG60"/>
      <c r="BH60"/>
      <c r="BI60"/>
      <c r="BJ60"/>
      <c r="BK60"/>
      <c r="BL60"/>
      <c r="BM60"/>
      <c r="BN60"/>
    </row>
    <row r="61" spans="1:66" ht="15.75">
      <c r="A61" s="22">
        <v>59</v>
      </c>
      <c r="B61" s="87">
        <v>8.95767488545672</v>
      </c>
      <c r="C61" s="97">
        <v>1.5676075512984535</v>
      </c>
      <c r="AK61">
        <v>17.319216726227992</v>
      </c>
      <c r="AL61">
        <v>0</v>
      </c>
      <c r="AM61">
        <v>17.319216726227992</v>
      </c>
      <c r="AN61">
        <v>1</v>
      </c>
      <c r="BC61"/>
      <c r="BD61"/>
      <c r="BE61"/>
      <c r="BF61"/>
      <c r="BG61"/>
      <c r="BH61"/>
      <c r="BI61"/>
      <c r="BJ61"/>
      <c r="BK61"/>
      <c r="BL61"/>
      <c r="BM61"/>
      <c r="BN61"/>
    </row>
    <row r="62" spans="1:66" ht="15.75">
      <c r="A62" s="22">
        <v>60</v>
      </c>
      <c r="B62" s="87">
        <v>9.855355505885642</v>
      </c>
      <c r="C62" s="97">
        <v>6.5215615586503235</v>
      </c>
      <c r="AK62">
        <v>17.319216726227992</v>
      </c>
      <c r="AL62">
        <v>0</v>
      </c>
      <c r="AM62">
        <v>17.319216726227992</v>
      </c>
      <c r="AN62">
        <v>1</v>
      </c>
      <c r="BC62"/>
      <c r="BD62"/>
      <c r="BE62"/>
      <c r="BF62"/>
      <c r="BG62"/>
      <c r="BH62"/>
      <c r="BI62"/>
      <c r="BJ62"/>
      <c r="BK62"/>
      <c r="BL62"/>
      <c r="BM62"/>
      <c r="BN62"/>
    </row>
    <row r="63" spans="1:66" ht="15.75">
      <c r="A63" s="22">
        <v>61</v>
      </c>
      <c r="B63" s="87">
        <v>9.616981246680997</v>
      </c>
      <c r="C63" s="97">
        <v>4.265384837065253</v>
      </c>
      <c r="AK63">
        <v>18.02104508678555</v>
      </c>
      <c r="AL63">
        <v>0</v>
      </c>
      <c r="AM63">
        <v>18.02104508678555</v>
      </c>
      <c r="AN63">
        <v>1</v>
      </c>
      <c r="BC63"/>
      <c r="BD63"/>
      <c r="BE63"/>
      <c r="BF63"/>
      <c r="BG63"/>
      <c r="BH63"/>
      <c r="BI63"/>
      <c r="BJ63"/>
      <c r="BK63"/>
      <c r="BL63"/>
      <c r="BM63"/>
      <c r="BN63"/>
    </row>
    <row r="64" spans="1:66" ht="15.75">
      <c r="A64" s="22">
        <v>62</v>
      </c>
      <c r="B64" s="87">
        <v>9.887125636123171</v>
      </c>
      <c r="C64" s="97">
        <v>5.9042742521456395</v>
      </c>
      <c r="AK64">
        <v>18.02104508678555</v>
      </c>
      <c r="AL64">
        <v>0</v>
      </c>
      <c r="AM64">
        <v>18.02104508678555</v>
      </c>
      <c r="AN64">
        <v>0</v>
      </c>
      <c r="BC64"/>
      <c r="BD64"/>
      <c r="BE64"/>
      <c r="BF64"/>
      <c r="BG64"/>
      <c r="BH64"/>
      <c r="BI64"/>
      <c r="BJ64"/>
      <c r="BK64"/>
      <c r="BL64"/>
      <c r="BM64"/>
      <c r="BN64"/>
    </row>
    <row r="65" spans="1:66" ht="15.75">
      <c r="A65" s="22">
        <v>63</v>
      </c>
      <c r="B65" s="87">
        <v>8.95670300832224</v>
      </c>
      <c r="C65" s="97">
        <v>5.133564323404671</v>
      </c>
      <c r="BC65"/>
      <c r="BD65"/>
      <c r="BE65"/>
      <c r="BF65"/>
      <c r="BG65"/>
      <c r="BH65"/>
      <c r="BI65"/>
      <c r="BJ65"/>
      <c r="BK65"/>
      <c r="BL65"/>
      <c r="BM65"/>
      <c r="BN65"/>
    </row>
    <row r="66" spans="1:66" ht="15.75">
      <c r="A66" s="22">
        <v>64</v>
      </c>
      <c r="B66" s="87">
        <v>8.469955393408734</v>
      </c>
      <c r="C66" s="97">
        <v>3.963704061813641</v>
      </c>
      <c r="BC66"/>
      <c r="BD66"/>
      <c r="BE66"/>
      <c r="BF66"/>
      <c r="BG66"/>
      <c r="BH66"/>
      <c r="BI66"/>
      <c r="BJ66"/>
      <c r="BK66"/>
      <c r="BL66"/>
      <c r="BM66"/>
      <c r="BN66"/>
    </row>
    <row r="67" spans="1:66" ht="15.75">
      <c r="A67" s="22">
        <v>65</v>
      </c>
      <c r="B67" s="87">
        <v>10.09147453684742</v>
      </c>
      <c r="C67" s="97">
        <v>5.158683291357179</v>
      </c>
      <c r="AI67">
        <f aca="true" t="shared" si="0" ref="AI67:AN67">SUM(AI1:AI65)</f>
        <v>10000</v>
      </c>
      <c r="AJ67">
        <f t="shared" si="0"/>
        <v>10000</v>
      </c>
      <c r="AK67">
        <f t="shared" si="0"/>
        <v>457.13315188117906</v>
      </c>
      <c r="AL67">
        <f t="shared" si="0"/>
        <v>20000</v>
      </c>
      <c r="AM67">
        <f t="shared" si="0"/>
        <v>457.13315188117906</v>
      </c>
      <c r="AN67">
        <f t="shared" si="0"/>
        <v>20000</v>
      </c>
      <c r="BC67"/>
      <c r="BD67"/>
      <c r="BE67"/>
      <c r="BF67"/>
      <c r="BG67"/>
      <c r="BH67"/>
      <c r="BI67"/>
      <c r="BJ67"/>
      <c r="BK67"/>
      <c r="BL67"/>
      <c r="BM67"/>
      <c r="BN67"/>
    </row>
    <row r="68" spans="1:66" ht="15.75">
      <c r="A68" s="22">
        <v>66</v>
      </c>
      <c r="B68" s="87">
        <v>9.602977137116113</v>
      </c>
      <c r="C68" s="97">
        <v>4.371459451573843</v>
      </c>
      <c r="BC68"/>
      <c r="BD68"/>
      <c r="BE68"/>
      <c r="BF68"/>
      <c r="BG68"/>
      <c r="BH68"/>
      <c r="BI68"/>
      <c r="BJ68"/>
      <c r="BK68"/>
      <c r="BL68"/>
      <c r="BM68"/>
      <c r="BN68"/>
    </row>
    <row r="69" spans="1:66" ht="15.75">
      <c r="A69" s="22">
        <v>67</v>
      </c>
      <c r="B69" s="87">
        <v>10.08205742206662</v>
      </c>
      <c r="C69" s="97">
        <v>12.929656733704878</v>
      </c>
      <c r="BC69"/>
      <c r="BD69"/>
      <c r="BE69"/>
      <c r="BF69"/>
      <c r="BG69"/>
      <c r="BH69"/>
      <c r="BI69"/>
      <c r="BJ69"/>
      <c r="BK69"/>
      <c r="BL69"/>
      <c r="BM69"/>
      <c r="BN69"/>
    </row>
    <row r="70" spans="1:66" ht="15.75">
      <c r="A70" s="22">
        <v>68</v>
      </c>
      <c r="B70" s="87">
        <v>10.30212935126696</v>
      </c>
      <c r="C70" s="97">
        <v>6.269272932223721</v>
      </c>
      <c r="BC70"/>
      <c r="BD70"/>
      <c r="BE70"/>
      <c r="BF70"/>
      <c r="BG70"/>
      <c r="BH70"/>
      <c r="BI70"/>
      <c r="BJ70"/>
      <c r="BK70"/>
      <c r="BL70"/>
      <c r="BM70"/>
      <c r="BN70"/>
    </row>
    <row r="71" spans="1:66" ht="15.75">
      <c r="A71" s="22">
        <v>69</v>
      </c>
      <c r="B71" s="87">
        <v>8.883824512930486</v>
      </c>
      <c r="C71" s="97">
        <v>2.1573528957186836</v>
      </c>
      <c r="BC71"/>
      <c r="BD71"/>
      <c r="BE71"/>
      <c r="BF71"/>
      <c r="BG71"/>
      <c r="BH71"/>
      <c r="BI71"/>
      <c r="BJ71"/>
      <c r="BK71"/>
      <c r="BL71"/>
      <c r="BM71"/>
      <c r="BN71"/>
    </row>
    <row r="72" spans="1:66" ht="15.75">
      <c r="A72" s="22">
        <v>70</v>
      </c>
      <c r="B72" s="87">
        <v>9.256206459161193</v>
      </c>
      <c r="C72" s="97">
        <v>6.056369852487935</v>
      </c>
      <c r="BC72"/>
      <c r="BD72"/>
      <c r="BE72"/>
      <c r="BF72"/>
      <c r="BG72"/>
      <c r="BH72"/>
      <c r="BI72"/>
      <c r="BJ72"/>
      <c r="BK72"/>
      <c r="BL72"/>
      <c r="BM72"/>
      <c r="BN72"/>
    </row>
    <row r="73" spans="1:66" ht="15.75">
      <c r="A73" s="22">
        <v>71</v>
      </c>
      <c r="B73" s="87">
        <v>10.260579140953029</v>
      </c>
      <c r="C73" s="97">
        <v>6.152102127463198</v>
      </c>
      <c r="BC73"/>
      <c r="BD73"/>
      <c r="BE73"/>
      <c r="BF73"/>
      <c r="BG73"/>
      <c r="BH73"/>
      <c r="BI73"/>
      <c r="BJ73"/>
      <c r="BK73"/>
      <c r="BL73"/>
      <c r="BM73"/>
      <c r="BN73"/>
    </row>
    <row r="74" spans="1:66" ht="15.75">
      <c r="A74" s="22">
        <v>72</v>
      </c>
      <c r="B74" s="87">
        <v>9.840104377666119</v>
      </c>
      <c r="C74" s="97">
        <v>4.21069588176092</v>
      </c>
      <c r="BC74"/>
      <c r="BD74"/>
      <c r="BE74"/>
      <c r="BF74"/>
      <c r="BG74"/>
      <c r="BH74"/>
      <c r="BI74"/>
      <c r="BJ74"/>
      <c r="BK74"/>
      <c r="BL74"/>
      <c r="BM74"/>
      <c r="BN74"/>
    </row>
    <row r="75" spans="1:66" ht="15.75">
      <c r="A75" s="22">
        <v>73</v>
      </c>
      <c r="B75" s="87">
        <v>10.831315050678247</v>
      </c>
      <c r="C75" s="97">
        <v>4.817209424387986</v>
      </c>
      <c r="BC75"/>
      <c r="BD75"/>
      <c r="BE75"/>
      <c r="BF75"/>
      <c r="BG75"/>
      <c r="BH75"/>
      <c r="BI75"/>
      <c r="BJ75"/>
      <c r="BK75"/>
      <c r="BL75"/>
      <c r="BM75"/>
      <c r="BN75"/>
    </row>
    <row r="76" spans="1:66" ht="15.75">
      <c r="A76" s="22">
        <v>74</v>
      </c>
      <c r="B76" s="87">
        <v>11.077835389638297</v>
      </c>
      <c r="C76" s="97">
        <v>7.503723927179982</v>
      </c>
      <c r="BC76"/>
      <c r="BD76"/>
      <c r="BE76"/>
      <c r="BF76"/>
      <c r="BG76"/>
      <c r="BH76"/>
      <c r="BI76"/>
      <c r="BJ76"/>
      <c r="BK76"/>
      <c r="BL76"/>
      <c r="BM76"/>
      <c r="BN76"/>
    </row>
    <row r="77" spans="1:66" ht="15.75">
      <c r="A77" s="22">
        <v>75</v>
      </c>
      <c r="B77" s="87">
        <v>9.142810527524905</v>
      </c>
      <c r="C77" s="97">
        <v>6.691646726469909</v>
      </c>
      <c r="BC77"/>
      <c r="BD77"/>
      <c r="BE77"/>
      <c r="BF77"/>
      <c r="BG77"/>
      <c r="BH77"/>
      <c r="BI77"/>
      <c r="BJ77"/>
      <c r="BK77"/>
      <c r="BL77"/>
      <c r="BM77"/>
      <c r="BN77"/>
    </row>
    <row r="78" spans="1:66" ht="15.75">
      <c r="A78" s="22">
        <v>76</v>
      </c>
      <c r="B78" s="87">
        <v>10.238471016181471</v>
      </c>
      <c r="C78" s="97">
        <v>7.635731232196671</v>
      </c>
      <c r="BC78"/>
      <c r="BD78"/>
      <c r="BE78"/>
      <c r="BF78"/>
      <c r="BG78"/>
      <c r="BH78"/>
      <c r="BI78"/>
      <c r="BJ78"/>
      <c r="BK78"/>
      <c r="BL78"/>
      <c r="BM78"/>
      <c r="BN78"/>
    </row>
    <row r="79" spans="1:66" ht="15.75">
      <c r="A79" s="22">
        <v>77</v>
      </c>
      <c r="B79" s="87">
        <v>9.928413273361274</v>
      </c>
      <c r="C79" s="97">
        <v>5.341802646176013</v>
      </c>
      <c r="BC79"/>
      <c r="BD79"/>
      <c r="BE79"/>
      <c r="BF79"/>
      <c r="BG79"/>
      <c r="BH79"/>
      <c r="BI79"/>
      <c r="BJ79"/>
      <c r="BK79"/>
      <c r="BL79"/>
      <c r="BM79"/>
      <c r="BN79"/>
    </row>
    <row r="80" spans="1:66" ht="15.75">
      <c r="A80" s="22">
        <v>78</v>
      </c>
      <c r="B80" s="87">
        <v>7.609467597154631</v>
      </c>
      <c r="C80" s="97">
        <v>1.414958815930838</v>
      </c>
      <c r="BC80"/>
      <c r="BD80"/>
      <c r="BE80"/>
      <c r="BF80"/>
      <c r="BG80"/>
      <c r="BH80"/>
      <c r="BI80"/>
      <c r="BJ80"/>
      <c r="BK80"/>
      <c r="BL80"/>
      <c r="BM80"/>
      <c r="BN80"/>
    </row>
    <row r="81" spans="1:66" ht="15.75">
      <c r="A81" s="22">
        <v>79</v>
      </c>
      <c r="B81" s="87">
        <v>10.390145929304355</v>
      </c>
      <c r="C81" s="97">
        <v>2.834613161015037</v>
      </c>
      <c r="BC81"/>
      <c r="BD81"/>
      <c r="BE81"/>
      <c r="BF81"/>
      <c r="BG81"/>
      <c r="BH81"/>
      <c r="BI81"/>
      <c r="BJ81"/>
      <c r="BK81"/>
      <c r="BL81"/>
      <c r="BM81"/>
      <c r="BN81"/>
    </row>
    <row r="82" spans="1:66" ht="15.75">
      <c r="A82" s="22">
        <v>80</v>
      </c>
      <c r="B82" s="87">
        <v>9.56763791872767</v>
      </c>
      <c r="C82" s="97">
        <v>6.6314723574718135</v>
      </c>
      <c r="BC82"/>
      <c r="BD82"/>
      <c r="BE82"/>
      <c r="BF82"/>
      <c r="BG82"/>
      <c r="BH82"/>
      <c r="BI82"/>
      <c r="BJ82"/>
      <c r="BK82"/>
      <c r="BL82"/>
      <c r="BM82"/>
      <c r="BN82"/>
    </row>
    <row r="83" spans="1:66" ht="15.75">
      <c r="A83" s="22">
        <v>81</v>
      </c>
      <c r="B83" s="87">
        <v>11.179998606780245</v>
      </c>
      <c r="C83" s="97">
        <v>4.045659098936923</v>
      </c>
      <c r="BC83"/>
      <c r="BD83"/>
      <c r="BE83"/>
      <c r="BF83"/>
      <c r="BG83"/>
      <c r="BH83"/>
      <c r="BI83"/>
      <c r="BJ83"/>
      <c r="BK83"/>
      <c r="BL83"/>
      <c r="BM83"/>
      <c r="BN83"/>
    </row>
    <row r="84" spans="1:66" ht="15.75">
      <c r="A84" s="22">
        <v>82</v>
      </c>
      <c r="B84" s="87">
        <v>9.84351809395013</v>
      </c>
      <c r="C84" s="97">
        <v>8.361855918402485</v>
      </c>
      <c r="BC84"/>
      <c r="BD84"/>
      <c r="BE84"/>
      <c r="BF84"/>
      <c r="BG84"/>
      <c r="BH84"/>
      <c r="BI84"/>
      <c r="BJ84"/>
      <c r="BK84"/>
      <c r="BL84"/>
      <c r="BM84"/>
      <c r="BN84"/>
    </row>
    <row r="85" spans="1:66" ht="15.75">
      <c r="A85" s="22">
        <v>83</v>
      </c>
      <c r="B85" s="87">
        <v>7.83089782795447</v>
      </c>
      <c r="C85" s="97">
        <v>3.336994815571813</v>
      </c>
      <c r="BC85"/>
      <c r="BD85"/>
      <c r="BE85"/>
      <c r="BF85"/>
      <c r="BG85"/>
      <c r="BH85"/>
      <c r="BI85"/>
      <c r="BJ85"/>
      <c r="BK85"/>
      <c r="BL85"/>
      <c r="BM85"/>
      <c r="BN85"/>
    </row>
    <row r="86" spans="1:66" ht="15.75">
      <c r="A86" s="22">
        <v>84</v>
      </c>
      <c r="B86" s="87">
        <v>7.8431259626925796</v>
      </c>
      <c r="C86" s="97">
        <v>3.39652767315529</v>
      </c>
      <c r="BC86"/>
      <c r="BD86"/>
      <c r="BE86"/>
      <c r="BF86"/>
      <c r="BG86"/>
      <c r="BH86"/>
      <c r="BI86"/>
      <c r="BJ86"/>
      <c r="BK86"/>
      <c r="BL86"/>
      <c r="BM86"/>
      <c r="BN86"/>
    </row>
    <row r="87" spans="1:66" ht="15.75">
      <c r="A87" s="22">
        <v>85</v>
      </c>
      <c r="B87" s="87">
        <v>11.521958738969753</v>
      </c>
      <c r="C87" s="97">
        <v>8.688323289534125</v>
      </c>
      <c r="BC87"/>
      <c r="BD87"/>
      <c r="BE87"/>
      <c r="BF87"/>
      <c r="BG87"/>
      <c r="BH87"/>
      <c r="BI87"/>
      <c r="BJ87"/>
      <c r="BK87"/>
      <c r="BL87"/>
      <c r="BM87"/>
      <c r="BN87"/>
    </row>
    <row r="88" spans="1:66" ht="15.75">
      <c r="A88" s="22">
        <v>86</v>
      </c>
      <c r="B88" s="87">
        <v>10.255881398653937</v>
      </c>
      <c r="C88" s="97">
        <v>4.848993380201608</v>
      </c>
      <c r="BC88"/>
      <c r="BD88"/>
      <c r="BE88"/>
      <c r="BF88"/>
      <c r="BG88"/>
      <c r="BH88"/>
      <c r="BI88"/>
      <c r="BJ88"/>
      <c r="BK88"/>
      <c r="BL88"/>
      <c r="BM88"/>
      <c r="BN88"/>
    </row>
    <row r="89" spans="1:66" ht="15.75">
      <c r="A89" s="22">
        <v>87</v>
      </c>
      <c r="B89" s="87">
        <v>9.714701002360854</v>
      </c>
      <c r="C89" s="97">
        <v>3.047780621899085</v>
      </c>
      <c r="BC89"/>
      <c r="BD89"/>
      <c r="BE89"/>
      <c r="BF89"/>
      <c r="BG89"/>
      <c r="BH89"/>
      <c r="BI89"/>
      <c r="BJ89"/>
      <c r="BK89"/>
      <c r="BL89"/>
      <c r="BM89"/>
      <c r="BN89"/>
    </row>
    <row r="90" spans="1:66" ht="15.75">
      <c r="A90" s="22">
        <v>88</v>
      </c>
      <c r="B90" s="87">
        <v>8.80502946145129</v>
      </c>
      <c r="C90" s="97">
        <v>5.171147181013951</v>
      </c>
      <c r="BC90"/>
      <c r="BD90"/>
      <c r="BE90"/>
      <c r="BF90"/>
      <c r="BG90"/>
      <c r="BH90"/>
      <c r="BI90"/>
      <c r="BJ90"/>
      <c r="BK90"/>
      <c r="BL90"/>
      <c r="BM90"/>
      <c r="BN90"/>
    </row>
    <row r="91" spans="1:66" ht="15.75">
      <c r="A91" s="22">
        <v>89</v>
      </c>
      <c r="B91" s="87">
        <v>9.53637959454308</v>
      </c>
      <c r="C91" s="97">
        <v>5.968046125916143</v>
      </c>
      <c r="BC91"/>
      <c r="BD91"/>
      <c r="BE91"/>
      <c r="BF91"/>
      <c r="BG91"/>
      <c r="BH91"/>
      <c r="BI91"/>
      <c r="BJ91"/>
      <c r="BK91"/>
      <c r="BL91"/>
      <c r="BM91"/>
      <c r="BN91"/>
    </row>
    <row r="92" spans="1:66" ht="15.75">
      <c r="A92" s="22">
        <v>90</v>
      </c>
      <c r="B92" s="87">
        <v>11.900334520577536</v>
      </c>
      <c r="C92" s="97">
        <v>9.814096443885209</v>
      </c>
      <c r="BC92"/>
      <c r="BD92"/>
      <c r="BE92"/>
      <c r="BF92"/>
      <c r="BG92"/>
      <c r="BH92"/>
      <c r="BI92"/>
      <c r="BJ92"/>
      <c r="BK92"/>
      <c r="BL92"/>
      <c r="BM92"/>
      <c r="BN92"/>
    </row>
    <row r="93" spans="1:66" ht="15.75">
      <c r="A93" s="22">
        <v>91</v>
      </c>
      <c r="B93" s="87">
        <v>10.425411903719642</v>
      </c>
      <c r="C93" s="97">
        <v>5.673073652309467</v>
      </c>
      <c r="BC93"/>
      <c r="BD93"/>
      <c r="BE93"/>
      <c r="BF93"/>
      <c r="BG93"/>
      <c r="BH93"/>
      <c r="BI93"/>
      <c r="BJ93"/>
      <c r="BK93"/>
      <c r="BL93"/>
      <c r="BM93"/>
      <c r="BN93"/>
    </row>
    <row r="94" spans="1:66" ht="15.75">
      <c r="A94" s="22">
        <v>92</v>
      </c>
      <c r="B94" s="87">
        <v>9.079715100274619</v>
      </c>
      <c r="C94" s="97">
        <v>4.702289038955366</v>
      </c>
      <c r="BC94"/>
      <c r="BD94"/>
      <c r="BE94"/>
      <c r="BF94"/>
      <c r="BG94"/>
      <c r="BH94"/>
      <c r="BI94"/>
      <c r="BJ94"/>
      <c r="BK94"/>
      <c r="BL94"/>
      <c r="BM94"/>
      <c r="BN94"/>
    </row>
    <row r="95" spans="1:66" ht="15.75">
      <c r="A95" s="22">
        <v>93</v>
      </c>
      <c r="B95" s="87">
        <v>9.262870263499444</v>
      </c>
      <c r="C95" s="97">
        <v>2.716132500811888</v>
      </c>
      <c r="BC95"/>
      <c r="BD95"/>
      <c r="BE95"/>
      <c r="BF95"/>
      <c r="BG95"/>
      <c r="BH95"/>
      <c r="BI95"/>
      <c r="BJ95"/>
      <c r="BK95"/>
      <c r="BL95"/>
      <c r="BM95"/>
      <c r="BN95"/>
    </row>
    <row r="96" spans="1:66" ht="15.75">
      <c r="A96" s="22">
        <v>94</v>
      </c>
      <c r="B96" s="87">
        <v>8.201695945466618</v>
      </c>
      <c r="C96" s="97">
        <v>3.3082228313890076</v>
      </c>
      <c r="BC96"/>
      <c r="BD96"/>
      <c r="BE96"/>
      <c r="BF96"/>
      <c r="BG96"/>
      <c r="BH96"/>
      <c r="BI96"/>
      <c r="BJ96"/>
      <c r="BK96"/>
      <c r="BL96"/>
      <c r="BM96"/>
      <c r="BN96"/>
    </row>
    <row r="97" spans="1:66" ht="15.75">
      <c r="A97" s="22">
        <v>95</v>
      </c>
      <c r="B97" s="87">
        <v>9.334396868312144</v>
      </c>
      <c r="C97" s="97">
        <v>5.213099115710451</v>
      </c>
      <c r="BC97"/>
      <c r="BD97"/>
      <c r="BE97"/>
      <c r="BF97"/>
      <c r="BG97"/>
      <c r="BH97"/>
      <c r="BI97"/>
      <c r="BJ97"/>
      <c r="BK97"/>
      <c r="BL97"/>
      <c r="BM97"/>
      <c r="BN97"/>
    </row>
    <row r="98" spans="1:66" ht="15.75">
      <c r="A98" s="22">
        <v>96</v>
      </c>
      <c r="B98" s="87">
        <v>9.654960204724448</v>
      </c>
      <c r="C98" s="97">
        <v>4.436820684918999</v>
      </c>
      <c r="BC98"/>
      <c r="BD98"/>
      <c r="BE98"/>
      <c r="BF98"/>
      <c r="BG98"/>
      <c r="BH98"/>
      <c r="BI98"/>
      <c r="BJ98"/>
      <c r="BK98"/>
      <c r="BL98"/>
      <c r="BM98"/>
      <c r="BN98"/>
    </row>
    <row r="99" spans="1:66" ht="15.75">
      <c r="A99" s="22">
        <v>97</v>
      </c>
      <c r="B99" s="87">
        <v>9.479917306953945</v>
      </c>
      <c r="C99" s="97">
        <v>4.006778486340118</v>
      </c>
      <c r="BC99"/>
      <c r="BD99"/>
      <c r="BE99"/>
      <c r="BF99"/>
      <c r="BG99"/>
      <c r="BH99"/>
      <c r="BI99"/>
      <c r="BJ99"/>
      <c r="BK99"/>
      <c r="BL99"/>
      <c r="BM99"/>
      <c r="BN99"/>
    </row>
    <row r="100" spans="1:66" ht="15.75">
      <c r="A100" s="22">
        <v>98</v>
      </c>
      <c r="B100" s="87">
        <v>10.90685512774225</v>
      </c>
      <c r="C100" s="97">
        <v>4.660935486388647</v>
      </c>
      <c r="BC100"/>
      <c r="BD100"/>
      <c r="BE100"/>
      <c r="BF100"/>
      <c r="BG100"/>
      <c r="BH100"/>
      <c r="BI100"/>
      <c r="BJ100"/>
      <c r="BK100"/>
      <c r="BL100"/>
      <c r="BM100"/>
      <c r="BN100"/>
    </row>
    <row r="101" spans="1:66" ht="15.75">
      <c r="A101" s="22">
        <v>99</v>
      </c>
      <c r="B101" s="87">
        <v>12.004023639290521</v>
      </c>
      <c r="C101" s="97">
        <v>7.550304335865382</v>
      </c>
      <c r="BC101"/>
      <c r="BD101"/>
      <c r="BE101"/>
      <c r="BF101"/>
      <c r="BG101"/>
      <c r="BH101"/>
      <c r="BI101"/>
      <c r="BJ101"/>
      <c r="BK101"/>
      <c r="BL101"/>
      <c r="BM101"/>
      <c r="BN101"/>
    </row>
    <row r="102" spans="1:66" ht="15.75">
      <c r="A102" s="22">
        <v>100</v>
      </c>
      <c r="B102" s="87">
        <v>8.800797282894246</v>
      </c>
      <c r="C102" s="97">
        <v>4.613106752446506</v>
      </c>
      <c r="BC102"/>
      <c r="BD102"/>
      <c r="BE102"/>
      <c r="BF102"/>
      <c r="BG102"/>
      <c r="BH102"/>
      <c r="BI102"/>
      <c r="BJ102"/>
      <c r="BK102"/>
      <c r="BL102"/>
      <c r="BM102"/>
      <c r="BN102"/>
    </row>
    <row r="103" spans="1:3" ht="15.75">
      <c r="A103" s="46" t="s">
        <v>23</v>
      </c>
      <c r="B103"/>
      <c r="C103" s="98"/>
    </row>
  </sheetData>
  <mergeCells count="2">
    <mergeCell ref="I4:J4"/>
    <mergeCell ref="K4:L4"/>
  </mergeCells>
  <printOptions/>
  <pageMargins left="0.75" right="0.75" top="1" bottom="1" header="0.5" footer="0.5"/>
  <pageSetup horizontalDpi="200" verticalDpi="200" orientation="portrait"/>
  <drawing r:id="rId3"/>
  <legacyDrawing r:id="rId2"/>
</worksheet>
</file>

<file path=xl/worksheets/sheet2.xml><?xml version="1.0" encoding="utf-8"?>
<worksheet xmlns="http://schemas.openxmlformats.org/spreadsheetml/2006/main" xmlns:r="http://schemas.openxmlformats.org/officeDocument/2006/relationships">
  <sheetPr codeName="Sheet6"/>
  <dimension ref="A1:M25"/>
  <sheetViews>
    <sheetView showGridLines="0" workbookViewId="0" topLeftCell="A1">
      <selection activeCell="A8" sqref="A8"/>
    </sheetView>
  </sheetViews>
  <sheetFormatPr defaultColWidth="9.140625" defaultRowHeight="12.75"/>
  <sheetData>
    <row r="1" spans="1:8" ht="12.75">
      <c r="A1" t="s">
        <v>117</v>
      </c>
      <c r="H1" s="12"/>
    </row>
    <row r="2" spans="2:8" ht="12.75">
      <c r="B2" s="128" t="s">
        <v>115</v>
      </c>
      <c r="C2" s="128"/>
      <c r="D2" s="128"/>
      <c r="E2" s="128"/>
      <c r="F2" s="128"/>
      <c r="G2" s="128"/>
      <c r="H2" s="130"/>
    </row>
    <row r="3" spans="2:13" ht="12.75">
      <c r="B3" s="115" t="s">
        <v>116</v>
      </c>
      <c r="C3" s="115"/>
      <c r="D3" s="115"/>
      <c r="E3" s="115"/>
      <c r="F3" s="115"/>
      <c r="G3" s="115"/>
      <c r="H3" s="129"/>
      <c r="I3" s="115"/>
      <c r="J3" s="115"/>
      <c r="K3" s="115"/>
      <c r="L3" s="115"/>
      <c r="M3" s="115"/>
    </row>
    <row r="4" spans="2:12" ht="12.75">
      <c r="B4" s="126" t="s">
        <v>118</v>
      </c>
      <c r="C4" s="126"/>
      <c r="D4" s="126"/>
      <c r="E4" s="126"/>
      <c r="F4" s="126"/>
      <c r="G4" s="126"/>
      <c r="H4" s="131"/>
      <c r="I4" s="126"/>
      <c r="J4" s="126"/>
      <c r="K4" s="126"/>
      <c r="L4" s="126"/>
    </row>
    <row r="5" ht="12.75">
      <c r="H5" s="12"/>
    </row>
    <row r="6" ht="12.75">
      <c r="A6" t="s">
        <v>125</v>
      </c>
    </row>
    <row r="7" ht="12.75">
      <c r="B7" t="s">
        <v>126</v>
      </c>
    </row>
    <row r="9" ht="13.5" thickBot="1"/>
    <row r="10" spans="1:11" ht="12.75">
      <c r="A10" s="116"/>
      <c r="B10" s="117" t="s">
        <v>33</v>
      </c>
      <c r="C10" s="117" t="s">
        <v>34</v>
      </c>
      <c r="D10" s="117"/>
      <c r="E10" s="118">
        <f>AVERAGE(E14:E18)</f>
        <v>0.880000000006692</v>
      </c>
      <c r="F10" s="119">
        <f>AVERAGE(F14:F18)</f>
        <v>0.8000002032744822</v>
      </c>
      <c r="G10" t="s">
        <v>101</v>
      </c>
      <c r="H10" s="128" t="s">
        <v>112</v>
      </c>
      <c r="I10" s="128"/>
      <c r="J10" s="128"/>
      <c r="K10" s="128"/>
    </row>
    <row r="11" spans="1:8" ht="12.75">
      <c r="A11" s="75"/>
      <c r="B11" s="76">
        <v>3.799993937162346</v>
      </c>
      <c r="C11" s="76">
        <v>0.4000016821550808</v>
      </c>
      <c r="D11" s="76"/>
      <c r="E11" s="120">
        <f>SUM(E14:E18)</f>
        <v>4.40000000003346</v>
      </c>
      <c r="F11" s="121">
        <f>SUM(F14:F18)</f>
        <v>4.000001016372411</v>
      </c>
      <c r="G11" t="s">
        <v>103</v>
      </c>
      <c r="H11" t="s">
        <v>113</v>
      </c>
    </row>
    <row r="12" spans="1:7" ht="12.75">
      <c r="A12" s="75"/>
      <c r="B12" s="76"/>
      <c r="C12" s="76"/>
      <c r="D12" s="76"/>
      <c r="E12" s="122">
        <f>MEDIAN(E14:E18)</f>
        <v>0.6400070091113071</v>
      </c>
      <c r="F12" s="123">
        <f>MEDIAN(F14:F18)</f>
        <v>0.800004380682573</v>
      </c>
      <c r="G12" t="s">
        <v>104</v>
      </c>
    </row>
    <row r="13" spans="1:11" ht="12.75">
      <c r="A13" s="81" t="s">
        <v>114</v>
      </c>
      <c r="B13" s="9" t="s">
        <v>105</v>
      </c>
      <c r="C13" s="9" t="s">
        <v>106</v>
      </c>
      <c r="D13" s="9" t="s">
        <v>107</v>
      </c>
      <c r="E13" s="9" t="s">
        <v>108</v>
      </c>
      <c r="F13" s="124" t="s">
        <v>109</v>
      </c>
      <c r="H13" s="115" t="s">
        <v>100</v>
      </c>
      <c r="I13" s="115"/>
      <c r="J13" s="115"/>
      <c r="K13" s="115"/>
    </row>
    <row r="14" spans="1:11" ht="12.75">
      <c r="A14" s="72">
        <v>1</v>
      </c>
      <c r="B14" s="73">
        <v>5</v>
      </c>
      <c r="C14" s="73">
        <f>$B$11+$C$11*A14</f>
        <v>4.199995619317427</v>
      </c>
      <c r="D14" s="73">
        <f>B14-C14</f>
        <v>0.800004380682573</v>
      </c>
      <c r="E14" s="73">
        <f>D14^2</f>
        <v>0.6400070091113071</v>
      </c>
      <c r="F14" s="77">
        <f>ABS(D14)</f>
        <v>0.800004380682573</v>
      </c>
      <c r="H14" s="115" t="s">
        <v>102</v>
      </c>
      <c r="I14" s="115"/>
      <c r="J14" s="115"/>
      <c r="K14" s="115"/>
    </row>
    <row r="15" spans="1:8" ht="12.75">
      <c r="A15" s="72">
        <v>2</v>
      </c>
      <c r="B15" s="73">
        <v>4</v>
      </c>
      <c r="C15" s="73">
        <f>$B$11+$C$11*A15</f>
        <v>4.5999973014725075</v>
      </c>
      <c r="D15" s="73">
        <f>B15-C15</f>
        <v>-0.5999973014725075</v>
      </c>
      <c r="E15" s="73">
        <f>D15^2</f>
        <v>0.3599967617742911</v>
      </c>
      <c r="F15" s="77">
        <f>ABS(D15)</f>
        <v>0.5999973014725075</v>
      </c>
      <c r="H15" t="s">
        <v>123</v>
      </c>
    </row>
    <row r="16" spans="1:6" ht="12.75">
      <c r="A16" s="72">
        <v>3</v>
      </c>
      <c r="B16" s="73">
        <v>5</v>
      </c>
      <c r="C16" s="73">
        <f>$B$11+$C$11*A16</f>
        <v>4.999998983627588</v>
      </c>
      <c r="D16" s="73">
        <f>B16-C16</f>
        <v>1.016372412010469E-06</v>
      </c>
      <c r="E16" s="73">
        <f>D16^2</f>
        <v>1.0330128798959783E-12</v>
      </c>
      <c r="F16" s="77">
        <f>ABS(D16)</f>
        <v>1.016372412010469E-06</v>
      </c>
    </row>
    <row r="17" spans="1:11" ht="12.75">
      <c r="A17" s="72">
        <v>4</v>
      </c>
      <c r="B17" s="73">
        <v>4</v>
      </c>
      <c r="C17" s="73">
        <f>$B$11+$C$11*A17</f>
        <v>5.400000665782669</v>
      </c>
      <c r="D17" s="73">
        <f>B17-C17</f>
        <v>-1.4000006657826694</v>
      </c>
      <c r="E17" s="73">
        <f>D17^2</f>
        <v>1.9600018641919175</v>
      </c>
      <c r="F17" s="77">
        <f>ABS(D17)</f>
        <v>1.4000006657826694</v>
      </c>
      <c r="H17" s="125" t="s">
        <v>110</v>
      </c>
      <c r="I17" s="126"/>
      <c r="J17" s="126"/>
      <c r="K17" s="126"/>
    </row>
    <row r="18" spans="1:11" ht="13.5" thickBot="1">
      <c r="A18" s="78">
        <v>5</v>
      </c>
      <c r="B18" s="79">
        <v>7</v>
      </c>
      <c r="C18" s="79">
        <f>$B$11+$C$11*A18</f>
        <v>5.800002347937751</v>
      </c>
      <c r="D18" s="79">
        <f>B18-C18</f>
        <v>1.1999976520622493</v>
      </c>
      <c r="E18" s="79">
        <f>D18^2</f>
        <v>1.4399943649549112</v>
      </c>
      <c r="F18" s="127">
        <f>ABS(D18)</f>
        <v>1.1999976520622493</v>
      </c>
      <c r="H18" s="126" t="s">
        <v>111</v>
      </c>
      <c r="I18" s="126"/>
      <c r="J18" s="126"/>
      <c r="K18" s="126"/>
    </row>
    <row r="19" spans="3:8" ht="12.75">
      <c r="C19" s="73"/>
      <c r="H19" t="s">
        <v>119</v>
      </c>
    </row>
    <row r="20" ht="12.75">
      <c r="H20" t="s">
        <v>120</v>
      </c>
    </row>
    <row r="21" ht="12.75">
      <c r="H21" t="s">
        <v>124</v>
      </c>
    </row>
    <row r="24" ht="12.75">
      <c r="G24" t="s">
        <v>122</v>
      </c>
    </row>
    <row r="25" ht="12.75">
      <c r="G25" t="s">
        <v>121</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dimension ref="A2:K25"/>
  <sheetViews>
    <sheetView workbookViewId="0" topLeftCell="A1">
      <selection activeCell="A1" sqref="A1"/>
    </sheetView>
  </sheetViews>
  <sheetFormatPr defaultColWidth="9.140625" defaultRowHeight="12.75"/>
  <cols>
    <col min="1" max="3" width="7.28125" style="0" customWidth="1"/>
    <col min="4" max="7" width="8.8515625" style="0" customWidth="1"/>
    <col min="8" max="10" width="7.28125" style="0" customWidth="1"/>
    <col min="11" max="16384" width="8.8515625" style="0" customWidth="1"/>
  </cols>
  <sheetData>
    <row r="1" ht="13.5" thickBot="1"/>
    <row r="2" spans="1:2" ht="12.75">
      <c r="A2" s="2" t="s">
        <v>3</v>
      </c>
      <c r="B2" s="3"/>
    </row>
    <row r="3" spans="1:2" ht="14.25">
      <c r="A3" s="4" t="s">
        <v>5</v>
      </c>
      <c r="B3" s="5">
        <v>1</v>
      </c>
    </row>
    <row r="4" spans="1:2" ht="14.25">
      <c r="A4" s="4" t="s">
        <v>6</v>
      </c>
      <c r="B4" s="5">
        <v>5</v>
      </c>
    </row>
    <row r="5" spans="1:9" ht="13.5" thickBot="1">
      <c r="A5" s="6" t="s">
        <v>4</v>
      </c>
      <c r="B5" s="7">
        <v>10</v>
      </c>
      <c r="H5" s="11" t="s">
        <v>16</v>
      </c>
      <c r="I5" s="12">
        <v>100</v>
      </c>
    </row>
    <row r="7" spans="1:8" ht="12.75">
      <c r="A7" s="104" t="s">
        <v>10</v>
      </c>
      <c r="H7" s="13" t="s">
        <v>11</v>
      </c>
    </row>
    <row r="8" spans="1:10" ht="12.75">
      <c r="A8" s="9" t="s">
        <v>1</v>
      </c>
      <c r="B8" s="10" t="s">
        <v>7</v>
      </c>
      <c r="C8" s="9" t="s">
        <v>2</v>
      </c>
      <c r="H8" s="9" t="str">
        <f>A8</f>
        <v>X</v>
      </c>
      <c r="I8" s="10" t="str">
        <f>B8</f>
        <v>e</v>
      </c>
      <c r="J8" s="9" t="str">
        <f>C8</f>
        <v>Y</v>
      </c>
    </row>
    <row r="9" spans="1:10" ht="12.75">
      <c r="A9" s="8">
        <v>1</v>
      </c>
      <c r="B9" s="107">
        <f ca="1">NORMINV(RAND(),0,s)</f>
        <v>-0.5934598775825299</v>
      </c>
      <c r="C9" s="108">
        <f>b0+b1_*A9+B9</f>
        <v>5.40654012241747</v>
      </c>
      <c r="H9" s="8">
        <f aca="true" t="shared" si="0" ref="H9:H18">A9</f>
        <v>1</v>
      </c>
      <c r="I9" s="107">
        <f aca="true" t="shared" si="1" ref="I9:I19">B9</f>
        <v>-0.5934598775825299</v>
      </c>
      <c r="J9" s="108">
        <f aca="true" t="shared" si="2" ref="J9:J18">C9</f>
        <v>5.40654012241747</v>
      </c>
    </row>
    <row r="10" spans="1:10" ht="12.75">
      <c r="A10" s="8">
        <v>2</v>
      </c>
      <c r="B10" s="107">
        <f ca="1">NORMINV(RAND(),0,s)</f>
        <v>-1.7166063890091472</v>
      </c>
      <c r="C10" s="108">
        <f>b0+b1_*A10+B10</f>
        <v>9.283393610990853</v>
      </c>
      <c r="H10" s="8">
        <f t="shared" si="0"/>
        <v>2</v>
      </c>
      <c r="I10" s="107">
        <f t="shared" si="1"/>
        <v>-1.7166063890091472</v>
      </c>
      <c r="J10" s="108">
        <f t="shared" si="2"/>
        <v>9.283393610990853</v>
      </c>
    </row>
    <row r="11" spans="1:10" ht="12.75">
      <c r="A11" s="8">
        <v>3</v>
      </c>
      <c r="B11" s="107">
        <f aca="true" ca="1" t="shared" si="3" ref="B11:B19">NORMINV(RAND(),0,s)</f>
        <v>-6.503136767200763</v>
      </c>
      <c r="C11" s="108">
        <f aca="true" t="shared" si="4" ref="C11:C19">b0+b1_*A11+B11</f>
        <v>9.496863232799237</v>
      </c>
      <c r="H11" s="8">
        <f t="shared" si="0"/>
        <v>3</v>
      </c>
      <c r="I11" s="107">
        <f t="shared" si="1"/>
        <v>-6.503136767200763</v>
      </c>
      <c r="J11" s="108">
        <f t="shared" si="2"/>
        <v>9.496863232799237</v>
      </c>
    </row>
    <row r="12" spans="1:10" ht="12.75">
      <c r="A12" s="8">
        <v>4</v>
      </c>
      <c r="B12" s="107">
        <f ca="1" t="shared" si="3"/>
        <v>1.3285676812031932</v>
      </c>
      <c r="C12" s="108">
        <f t="shared" si="4"/>
        <v>22.328567681203193</v>
      </c>
      <c r="H12" s="8">
        <f t="shared" si="0"/>
        <v>4</v>
      </c>
      <c r="I12" s="107">
        <f t="shared" si="1"/>
        <v>1.3285676812031932</v>
      </c>
      <c r="J12" s="108">
        <f t="shared" si="2"/>
        <v>22.328567681203193</v>
      </c>
    </row>
    <row r="13" spans="1:10" ht="12.75">
      <c r="A13" s="8">
        <v>5</v>
      </c>
      <c r="B13" s="107">
        <f ca="1" t="shared" si="3"/>
        <v>-3.656769754271456</v>
      </c>
      <c r="C13" s="108">
        <f t="shared" si="4"/>
        <v>22.343230245728545</v>
      </c>
      <c r="H13" s="8">
        <f t="shared" si="0"/>
        <v>5</v>
      </c>
      <c r="I13" s="107">
        <f t="shared" si="1"/>
        <v>-3.656769754271456</v>
      </c>
      <c r="J13" s="114">
        <f t="shared" si="2"/>
        <v>22.343230245728545</v>
      </c>
    </row>
    <row r="14" spans="1:10" ht="12.75">
      <c r="A14" s="8">
        <v>6</v>
      </c>
      <c r="B14" s="107">
        <f ca="1" t="shared" si="3"/>
        <v>7.508069907967389</v>
      </c>
      <c r="C14" s="108">
        <f t="shared" si="4"/>
        <v>38.50806990796739</v>
      </c>
      <c r="H14" s="8">
        <f t="shared" si="0"/>
        <v>6</v>
      </c>
      <c r="I14" s="107">
        <f t="shared" si="1"/>
        <v>7.508069907967389</v>
      </c>
      <c r="J14" s="112">
        <f>C14</f>
        <v>38.50806990796739</v>
      </c>
    </row>
    <row r="15" spans="1:10" ht="12.75">
      <c r="A15" s="8">
        <v>7</v>
      </c>
      <c r="B15" s="107">
        <f ca="1" t="shared" si="3"/>
        <v>27.160909276792104</v>
      </c>
      <c r="C15" s="108">
        <f t="shared" si="4"/>
        <v>63.160909276792104</v>
      </c>
      <c r="H15" s="8">
        <f t="shared" si="0"/>
        <v>7</v>
      </c>
      <c r="I15" s="107">
        <f t="shared" si="1"/>
        <v>27.160909276792104</v>
      </c>
      <c r="J15" s="108">
        <f t="shared" si="2"/>
        <v>63.160909276792104</v>
      </c>
    </row>
    <row r="16" spans="1:10" ht="12.75">
      <c r="A16" s="8">
        <v>8</v>
      </c>
      <c r="B16" s="107">
        <f ca="1" t="shared" si="3"/>
        <v>-15.68113156752704</v>
      </c>
      <c r="C16" s="108">
        <f t="shared" si="4"/>
        <v>25.31886843247296</v>
      </c>
      <c r="H16" s="8">
        <f t="shared" si="0"/>
        <v>8</v>
      </c>
      <c r="I16" s="107">
        <f t="shared" si="1"/>
        <v>-15.68113156752704</v>
      </c>
      <c r="J16" s="108">
        <f t="shared" si="2"/>
        <v>25.31886843247296</v>
      </c>
    </row>
    <row r="17" spans="1:10" ht="12.75">
      <c r="A17" s="8">
        <v>9</v>
      </c>
      <c r="B17" s="107">
        <f ca="1" t="shared" si="3"/>
        <v>2.4096772401519857</v>
      </c>
      <c r="C17" s="108">
        <f t="shared" si="4"/>
        <v>48.409677240151986</v>
      </c>
      <c r="H17" s="8">
        <f t="shared" si="0"/>
        <v>9</v>
      </c>
      <c r="I17" s="107">
        <f t="shared" si="1"/>
        <v>2.4096772401519857</v>
      </c>
      <c r="J17" s="108">
        <f t="shared" si="2"/>
        <v>48.409677240151986</v>
      </c>
    </row>
    <row r="18" spans="1:10" ht="12.75">
      <c r="A18" s="8">
        <v>10</v>
      </c>
      <c r="B18" s="107">
        <f ca="1" t="shared" si="3"/>
        <v>1.4086286052050285</v>
      </c>
      <c r="C18" s="108">
        <f t="shared" si="4"/>
        <v>52.40862860520503</v>
      </c>
      <c r="H18" s="8">
        <f t="shared" si="0"/>
        <v>10</v>
      </c>
      <c r="I18" s="107">
        <f t="shared" si="1"/>
        <v>1.4086286052050285</v>
      </c>
      <c r="J18" s="108">
        <f t="shared" si="2"/>
        <v>52.40862860520503</v>
      </c>
    </row>
    <row r="19" spans="1:10" ht="12.75">
      <c r="A19" s="8">
        <v>11</v>
      </c>
      <c r="B19" s="107">
        <f ca="1" t="shared" si="3"/>
        <v>-4.662507255305371</v>
      </c>
      <c r="C19" s="108">
        <f t="shared" si="4"/>
        <v>51.33749274469463</v>
      </c>
      <c r="H19" s="8">
        <f>A19</f>
        <v>11</v>
      </c>
      <c r="I19" s="107">
        <f t="shared" si="1"/>
        <v>-4.662507255305371</v>
      </c>
      <c r="J19" s="113">
        <f>C19+OutlierFactor</f>
        <v>151.33749274469463</v>
      </c>
    </row>
    <row r="20" spans="2:9" ht="12.75">
      <c r="B20" s="1"/>
      <c r="I20" s="1"/>
    </row>
    <row r="21" spans="1:9" ht="12.75">
      <c r="A21" t="s">
        <v>8</v>
      </c>
      <c r="B21" s="1"/>
      <c r="H21" t="s">
        <v>8</v>
      </c>
      <c r="I21" s="1"/>
    </row>
    <row r="22" spans="1:11" ht="12.75">
      <c r="A22">
        <f>AVERAGE(A9:A19)</f>
        <v>6</v>
      </c>
      <c r="B22" s="110">
        <f>AVERAGE(B9:B19)</f>
        <v>0.636567372765763</v>
      </c>
      <c r="C22" s="111">
        <f>AVERAGE(C9:C19)</f>
        <v>31.63656737276576</v>
      </c>
      <c r="D22" t="s">
        <v>12</v>
      </c>
      <c r="H22">
        <f>AVERAGE(H9:H19)</f>
        <v>6</v>
      </c>
      <c r="I22" s="110">
        <f>AVERAGE(I9:I19)</f>
        <v>0.636567372765763</v>
      </c>
      <c r="J22" s="111">
        <f>AVERAGE(J9:J19)</f>
        <v>40.727476463674854</v>
      </c>
      <c r="K22" t="s">
        <v>12</v>
      </c>
    </row>
    <row r="23" spans="1:11" ht="12.75">
      <c r="A23" s="111">
        <f>STDEV(A9:A19)</f>
        <v>3.3166247903554</v>
      </c>
      <c r="B23" s="110">
        <f>STDEV(B9:B19)</f>
        <v>10.610292764153883</v>
      </c>
      <c r="C23" s="111">
        <f>STDEV(C9:C19)</f>
        <v>20.081601982535165</v>
      </c>
      <c r="D23" t="s">
        <v>15</v>
      </c>
      <c r="H23" s="111">
        <f>STDEV(H9:H19)</f>
        <v>3.3166247903554</v>
      </c>
      <c r="I23" s="110">
        <f>STDEV(I9:I19)</f>
        <v>10.610292764153883</v>
      </c>
      <c r="J23" s="111">
        <f>STDEV(J9:J19)</f>
        <v>41.30835453893615</v>
      </c>
      <c r="K23" t="s">
        <v>15</v>
      </c>
    </row>
    <row r="24" spans="1:11" ht="12.75">
      <c r="A24">
        <f>MAX(A9:A19)</f>
        <v>11</v>
      </c>
      <c r="B24" s="110">
        <f>MAX(B9:B19)</f>
        <v>27.160909276792104</v>
      </c>
      <c r="C24" s="111">
        <f>MAX(C9:C19)</f>
        <v>63.160909276792104</v>
      </c>
      <c r="D24" t="s">
        <v>13</v>
      </c>
      <c r="H24">
        <f>MAX(H9:H19)</f>
        <v>11</v>
      </c>
      <c r="I24" s="110">
        <f>MAX(I9:I19)</f>
        <v>27.160909276792104</v>
      </c>
      <c r="J24" s="111">
        <f>MAX(J9:J19)</f>
        <v>151.33749274469463</v>
      </c>
      <c r="K24" t="s">
        <v>13</v>
      </c>
    </row>
    <row r="25" spans="1:11" ht="12.75">
      <c r="A25">
        <f>MIN(A9:A19)</f>
        <v>1</v>
      </c>
      <c r="B25" s="110">
        <f>MIN(B9:B19)</f>
        <v>-15.68113156752704</v>
      </c>
      <c r="C25" s="111">
        <f>MIN(C9:C19)</f>
        <v>5.40654012241747</v>
      </c>
      <c r="D25" t="s">
        <v>14</v>
      </c>
      <c r="H25">
        <f>MIN(H9:H19)</f>
        <v>1</v>
      </c>
      <c r="I25" s="110">
        <f>MIN(I9:I19)</f>
        <v>-15.68113156752704</v>
      </c>
      <c r="J25" s="111">
        <f>MIN(J9:J19)</f>
        <v>5.40654012241747</v>
      </c>
      <c r="K25" t="s">
        <v>14</v>
      </c>
    </row>
  </sheetData>
  <printOptions/>
  <pageMargins left="0.75" right="0.75" top="1" bottom="1" header="0.5" footer="0.5"/>
  <pageSetup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F17"/>
  <sheetViews>
    <sheetView workbookViewId="0" topLeftCell="A1">
      <selection activeCell="D19" sqref="D19"/>
    </sheetView>
  </sheetViews>
  <sheetFormatPr defaultColWidth="9.140625" defaultRowHeight="12.75"/>
  <cols>
    <col min="1" max="16384" width="8.8515625" style="0" customWidth="1"/>
  </cols>
  <sheetData>
    <row r="1" spans="1:6" ht="51">
      <c r="A1" s="84" t="s">
        <v>1</v>
      </c>
      <c r="B1" s="83" t="s">
        <v>2</v>
      </c>
      <c r="C1" s="83" t="s">
        <v>66</v>
      </c>
      <c r="D1" s="83" t="s">
        <v>67</v>
      </c>
      <c r="E1" s="83" t="s">
        <v>69</v>
      </c>
      <c r="F1" s="83" t="s">
        <v>70</v>
      </c>
    </row>
    <row r="2" spans="1:6" ht="12.75">
      <c r="A2">
        <v>1</v>
      </c>
      <c r="B2">
        <v>-7.8295490614837036</v>
      </c>
      <c r="C2">
        <f aca="true" t="shared" si="0" ref="C2:C12">$C$14+$C$15*A2</f>
        <v>0.6195171932314141</v>
      </c>
      <c r="D2">
        <f aca="true" t="shared" si="1" ref="D2:D12">(B2-C2)^2</f>
        <v>71.38672057656574</v>
      </c>
      <c r="E2">
        <f aca="true" t="shared" si="2" ref="E2:E12">$E$14+$E$15*A2</f>
        <v>8.71799081019708</v>
      </c>
      <c r="F2">
        <f aca="true" t="shared" si="3" ref="F2:F12">(B2-E2)^2</f>
        <v>273.82107580486525</v>
      </c>
    </row>
    <row r="3" spans="1:6" ht="12.75">
      <c r="A3">
        <v>2</v>
      </c>
      <c r="B3">
        <v>15.96343091072049</v>
      </c>
      <c r="C3">
        <f t="shared" si="0"/>
        <v>5.609174378142184</v>
      </c>
      <c r="D3">
        <f t="shared" si="1"/>
        <v>107.21062834244053</v>
      </c>
      <c r="E3">
        <f t="shared" si="2"/>
        <v>12.778596470103366</v>
      </c>
      <c r="F3">
        <f t="shared" si="3"/>
        <v>10.143170414140986</v>
      </c>
    </row>
    <row r="4" spans="1:6" ht="12.75">
      <c r="A4">
        <v>3</v>
      </c>
      <c r="B4">
        <v>13.65436768939253</v>
      </c>
      <c r="C4">
        <f t="shared" si="0"/>
        <v>10.598831563052954</v>
      </c>
      <c r="D4">
        <f t="shared" si="1"/>
        <v>9.336301019366257</v>
      </c>
      <c r="E4">
        <f t="shared" si="2"/>
        <v>16.839202130009653</v>
      </c>
      <c r="F4">
        <f t="shared" si="3"/>
        <v>10.143170414140986</v>
      </c>
    </row>
    <row r="5" spans="1:6" ht="12.75">
      <c r="A5">
        <v>4</v>
      </c>
      <c r="B5">
        <v>4.514862833544612</v>
      </c>
      <c r="C5">
        <f t="shared" si="0"/>
        <v>15.588488747963723</v>
      </c>
      <c r="D5">
        <f t="shared" si="1"/>
        <v>122.62519089249449</v>
      </c>
      <c r="E5">
        <f t="shared" si="2"/>
        <v>20.89980778991594</v>
      </c>
      <c r="F5">
        <f t="shared" si="3"/>
        <v>268.4664212233182</v>
      </c>
    </row>
    <row r="6" spans="1:6" ht="12.75">
      <c r="A6">
        <v>5</v>
      </c>
      <c r="B6">
        <v>27.63440745382104</v>
      </c>
      <c r="C6">
        <f t="shared" si="0"/>
        <v>20.57814593287449</v>
      </c>
      <c r="D6">
        <f t="shared" si="1"/>
        <v>49.790826651990905</v>
      </c>
      <c r="E6">
        <f t="shared" si="2"/>
        <v>24.960413449822227</v>
      </c>
      <c r="F6">
        <f t="shared" si="3"/>
        <v>7.15024393342161</v>
      </c>
    </row>
    <row r="7" spans="1:6" ht="12.75">
      <c r="A7">
        <v>6</v>
      </c>
      <c r="B7">
        <v>23.74989477271447</v>
      </c>
      <c r="C7">
        <f t="shared" si="0"/>
        <v>25.567803117785264</v>
      </c>
      <c r="D7">
        <f t="shared" si="1"/>
        <v>3.304790751078034</v>
      </c>
      <c r="E7">
        <f t="shared" si="2"/>
        <v>29.021019109728513</v>
      </c>
      <c r="F7">
        <f t="shared" si="3"/>
        <v>27.784751776261743</v>
      </c>
    </row>
    <row r="8" spans="1:6" ht="12.75">
      <c r="A8">
        <v>7</v>
      </c>
      <c r="B8">
        <v>36.266459210251924</v>
      </c>
      <c r="C8">
        <f t="shared" si="0"/>
        <v>30.557460302696033</v>
      </c>
      <c r="D8">
        <f t="shared" si="1"/>
        <v>32.592668526474355</v>
      </c>
      <c r="E8">
        <f t="shared" si="2"/>
        <v>33.0816247696348</v>
      </c>
      <c r="F8">
        <f t="shared" si="3"/>
        <v>10.143170414140986</v>
      </c>
    </row>
    <row r="9" spans="1:6" ht="12.75">
      <c r="A9">
        <v>8</v>
      </c>
      <c r="B9">
        <v>28.21482370456215</v>
      </c>
      <c r="C9">
        <f t="shared" si="0"/>
        <v>35.5471174876068</v>
      </c>
      <c r="D9">
        <f t="shared" si="1"/>
        <v>53.76253212087519</v>
      </c>
      <c r="E9">
        <f t="shared" si="2"/>
        <v>37.14223042954109</v>
      </c>
      <c r="F9">
        <f t="shared" si="3"/>
        <v>79.69859083319915</v>
      </c>
    </row>
    <row r="10" spans="1:6" ht="12.75">
      <c r="A10">
        <v>9</v>
      </c>
      <c r="B10">
        <v>47.301464180869516</v>
      </c>
      <c r="C10">
        <f t="shared" si="0"/>
        <v>40.536774672517566</v>
      </c>
      <c r="D10">
        <f t="shared" si="1"/>
        <v>45.76102414440694</v>
      </c>
      <c r="E10">
        <f t="shared" si="2"/>
        <v>41.20283608944737</v>
      </c>
      <c r="F10">
        <f t="shared" si="3"/>
        <v>37.193264597483285</v>
      </c>
    </row>
    <row r="11" spans="1:6" ht="12.75">
      <c r="A11">
        <v>10</v>
      </c>
      <c r="B11">
        <v>42.28335730347317</v>
      </c>
      <c r="C11">
        <f t="shared" si="0"/>
        <v>45.526431857428335</v>
      </c>
      <c r="D11">
        <f t="shared" si="1"/>
        <v>10.517532562511512</v>
      </c>
      <c r="E11">
        <f t="shared" si="2"/>
        <v>45.26344174935366</v>
      </c>
      <c r="F11">
        <f t="shared" si="3"/>
        <v>8.880903304578846</v>
      </c>
    </row>
    <row r="12" spans="1:6" ht="12.75">
      <c r="A12">
        <v>11</v>
      </c>
      <c r="B12">
        <v>49.49231529777171</v>
      </c>
      <c r="C12">
        <f t="shared" si="0"/>
        <v>50.516089042339104</v>
      </c>
      <c r="D12">
        <f t="shared" si="1"/>
        <v>1.0481126800655414</v>
      </c>
      <c r="E12">
        <f t="shared" si="2"/>
        <v>49.32404740925995</v>
      </c>
      <c r="F12">
        <f t="shared" si="3"/>
        <v>0.0283140823042074</v>
      </c>
    </row>
    <row r="14" spans="2:5" ht="12.75">
      <c r="B14" t="s">
        <v>64</v>
      </c>
      <c r="C14">
        <v>-4.3701399916793555</v>
      </c>
      <c r="E14">
        <v>4.657385150290793</v>
      </c>
    </row>
    <row r="15" spans="2:5" ht="12.75">
      <c r="B15" t="s">
        <v>65</v>
      </c>
      <c r="C15">
        <v>4.98965718491077</v>
      </c>
      <c r="E15">
        <v>4.060605659906287</v>
      </c>
    </row>
    <row r="16" spans="2:6" ht="12.75">
      <c r="B16" t="s">
        <v>50</v>
      </c>
      <c r="D16">
        <f>AVERAGE(D2:D12)</f>
        <v>46.1214843880245</v>
      </c>
      <c r="F16">
        <f>AVERAGE(F2:F12)</f>
        <v>66.67755243616865</v>
      </c>
    </row>
    <row r="17" spans="2:6" ht="12.75">
      <c r="B17" t="s">
        <v>68</v>
      </c>
      <c r="D17">
        <f>MEDIAN(D2:D12)</f>
        <v>45.76102414440694</v>
      </c>
      <c r="F17">
        <f>MEDIAN(F2:F12)</f>
        <v>10.143170414140986</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A1:F17"/>
  <sheetViews>
    <sheetView workbookViewId="0" topLeftCell="A1">
      <selection activeCell="D19" sqref="D19"/>
    </sheetView>
  </sheetViews>
  <sheetFormatPr defaultColWidth="9.140625" defaultRowHeight="12.75"/>
  <cols>
    <col min="1" max="16384" width="8.8515625" style="0" customWidth="1"/>
  </cols>
  <sheetData>
    <row r="1" spans="1:6" ht="51">
      <c r="A1" s="21" t="s">
        <v>1</v>
      </c>
      <c r="B1" s="21" t="s">
        <v>2</v>
      </c>
      <c r="C1" s="21" t="s">
        <v>66</v>
      </c>
      <c r="D1" s="21" t="s">
        <v>67</v>
      </c>
      <c r="E1" s="21" t="s">
        <v>69</v>
      </c>
      <c r="F1" s="21" t="s">
        <v>70</v>
      </c>
    </row>
    <row r="2" spans="1:6" ht="12.75">
      <c r="A2">
        <v>1</v>
      </c>
      <c r="B2">
        <v>-7.8295490614837036</v>
      </c>
      <c r="C2">
        <f aca="true" t="shared" si="0" ref="C2:C12">$C$14+$C$15*A2</f>
        <v>-13.016846443132236</v>
      </c>
      <c r="D2">
        <f aca="true" t="shared" si="1" ref="D2:D12">(B2-C2)^2</f>
        <v>26.90805412565772</v>
      </c>
      <c r="E2">
        <f aca="true" t="shared" si="2" ref="E2:E12">$E$14+$E$15*A2</f>
        <v>11.810770744574256</v>
      </c>
      <c r="F2">
        <f aca="true" t="shared" si="3" ref="F2:F12">(B2-E2)^2</f>
        <v>385.7421620842326</v>
      </c>
    </row>
    <row r="3" spans="1:6" ht="12.75">
      <c r="A3">
        <v>2</v>
      </c>
      <c r="B3">
        <v>15.96343091072049</v>
      </c>
      <c r="C3">
        <f t="shared" si="0"/>
        <v>-3.4817347127669187</v>
      </c>
      <c r="D3">
        <f t="shared" si="1"/>
        <v>378.11446612485645</v>
      </c>
      <c r="E3">
        <f t="shared" si="2"/>
        <v>14.740560714504682</v>
      </c>
      <c r="F3">
        <f t="shared" si="3"/>
        <v>1.4954115167928896</v>
      </c>
    </row>
    <row r="4" spans="1:6" ht="12.75">
      <c r="A4">
        <v>3</v>
      </c>
      <c r="B4">
        <v>13.65436768939253</v>
      </c>
      <c r="C4">
        <f t="shared" si="0"/>
        <v>6.0533770175984</v>
      </c>
      <c r="D4">
        <f t="shared" si="1"/>
        <v>57.77505919270136</v>
      </c>
      <c r="E4">
        <f t="shared" si="2"/>
        <v>17.670350684435107</v>
      </c>
      <c r="F4">
        <f t="shared" si="3"/>
        <v>16.12811941647115</v>
      </c>
    </row>
    <row r="5" spans="1:6" ht="12.75">
      <c r="A5">
        <v>4</v>
      </c>
      <c r="B5">
        <v>4.514862833544612</v>
      </c>
      <c r="C5">
        <f t="shared" si="0"/>
        <v>15.588488747963716</v>
      </c>
      <c r="D5">
        <f t="shared" si="1"/>
        <v>122.62519089249433</v>
      </c>
      <c r="E5">
        <f t="shared" si="2"/>
        <v>20.600140654365532</v>
      </c>
      <c r="F5">
        <f t="shared" si="3"/>
        <v>258.7361625729934</v>
      </c>
    </row>
    <row r="6" spans="1:6" ht="12.75">
      <c r="A6">
        <v>5</v>
      </c>
      <c r="B6">
        <v>27.63440745382104</v>
      </c>
      <c r="C6">
        <f t="shared" si="0"/>
        <v>25.12360047832903</v>
      </c>
      <c r="D6">
        <f t="shared" si="1"/>
        <v>6.304151668179332</v>
      </c>
      <c r="E6">
        <f t="shared" si="2"/>
        <v>23.529930624295957</v>
      </c>
      <c r="F6">
        <f t="shared" si="3"/>
        <v>16.84673004410828</v>
      </c>
    </row>
    <row r="7" spans="1:6" ht="12.75">
      <c r="A7">
        <v>6</v>
      </c>
      <c r="B7">
        <v>23.74989477271447</v>
      </c>
      <c r="C7">
        <f t="shared" si="0"/>
        <v>34.658712208694354</v>
      </c>
      <c r="D7">
        <f t="shared" si="1"/>
        <v>119.00229785153873</v>
      </c>
      <c r="E7">
        <f t="shared" si="2"/>
        <v>26.459720594226383</v>
      </c>
      <c r="F7">
        <f t="shared" si="3"/>
        <v>7.343155982932715</v>
      </c>
    </row>
    <row r="8" spans="1:6" ht="12.75">
      <c r="A8">
        <v>7</v>
      </c>
      <c r="B8">
        <v>36.266459210251924</v>
      </c>
      <c r="C8">
        <f t="shared" si="0"/>
        <v>44.19382393905967</v>
      </c>
      <c r="D8">
        <f t="shared" si="1"/>
        <v>62.8431115435451</v>
      </c>
      <c r="E8">
        <f t="shared" si="2"/>
        <v>29.389510564156808</v>
      </c>
      <c r="F8">
        <f t="shared" si="3"/>
        <v>47.29242268102944</v>
      </c>
    </row>
    <row r="9" spans="1:6" ht="12.75">
      <c r="A9">
        <v>8</v>
      </c>
      <c r="B9">
        <v>28.21482370456215</v>
      </c>
      <c r="C9">
        <f t="shared" si="0"/>
        <v>53.728935669424985</v>
      </c>
      <c r="D9">
        <f t="shared" si="1"/>
        <v>650.9699093555569</v>
      </c>
      <c r="E9">
        <f t="shared" si="2"/>
        <v>32.31930053408723</v>
      </c>
      <c r="F9">
        <f t="shared" si="3"/>
        <v>16.84673004410828</v>
      </c>
    </row>
    <row r="10" spans="1:6" ht="12.75">
      <c r="A10">
        <v>9</v>
      </c>
      <c r="B10">
        <v>47.301464180869516</v>
      </c>
      <c r="C10">
        <f t="shared" si="0"/>
        <v>63.2640473997903</v>
      </c>
      <c r="D10">
        <f t="shared" si="1"/>
        <v>254.80406302097143</v>
      </c>
      <c r="E10">
        <f t="shared" si="2"/>
        <v>35.24909050401766</v>
      </c>
      <c r="F10">
        <f t="shared" si="3"/>
        <v>145.25971124647157</v>
      </c>
    </row>
    <row r="11" spans="1:6" ht="12.75">
      <c r="A11">
        <v>10</v>
      </c>
      <c r="B11">
        <v>42.28335730347317</v>
      </c>
      <c r="C11">
        <f t="shared" si="0"/>
        <v>72.79915913015562</v>
      </c>
      <c r="D11">
        <f t="shared" si="1"/>
        <v>931.2141611253559</v>
      </c>
      <c r="E11">
        <f t="shared" si="2"/>
        <v>38.178880473948084</v>
      </c>
      <c r="F11">
        <f t="shared" si="3"/>
        <v>16.84673004410828</v>
      </c>
    </row>
    <row r="12" spans="1:6" ht="12.75">
      <c r="A12">
        <v>11</v>
      </c>
      <c r="B12">
        <v>149.4923152977717</v>
      </c>
      <c r="C12">
        <f t="shared" si="0"/>
        <v>82.33427086052093</v>
      </c>
      <c r="D12">
        <f t="shared" si="1"/>
        <v>4510.202932635751</v>
      </c>
      <c r="E12">
        <f t="shared" si="2"/>
        <v>41.10867044387851</v>
      </c>
      <c r="F12">
        <f t="shared" si="3"/>
        <v>11747.01447181485</v>
      </c>
    </row>
    <row r="14" spans="2:5" ht="12.75">
      <c r="B14" t="s">
        <v>64</v>
      </c>
      <c r="C14">
        <v>-22.551958173497553</v>
      </c>
      <c r="D14" t="s">
        <v>64</v>
      </c>
      <c r="E14">
        <v>8.880980774643831</v>
      </c>
    </row>
    <row r="15" spans="2:5" ht="12.75">
      <c r="B15" t="s">
        <v>65</v>
      </c>
      <c r="C15">
        <v>9.535111730365317</v>
      </c>
      <c r="D15" t="s">
        <v>65</v>
      </c>
      <c r="E15">
        <v>2.9297899699304253</v>
      </c>
    </row>
    <row r="16" spans="2:6" ht="12.75">
      <c r="B16" t="s">
        <v>50</v>
      </c>
      <c r="D16">
        <f>AVERAGE(D2:D12)</f>
        <v>647.3421270487826</v>
      </c>
      <c r="F16">
        <f>AVERAGE(F2:F12)</f>
        <v>1150.8683461316452</v>
      </c>
    </row>
    <row r="17" spans="2:6" ht="12.75">
      <c r="B17" t="s">
        <v>68</v>
      </c>
      <c r="D17">
        <f>MEDIAN(D2:D12)</f>
        <v>122.62519089249433</v>
      </c>
      <c r="F17">
        <f>MEDIAN(F2:F12)</f>
        <v>16.84673004410828</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3"/>
  <dimension ref="A1:AR63"/>
  <sheetViews>
    <sheetView workbookViewId="0" topLeftCell="A1">
      <selection activeCell="A1" sqref="A1"/>
    </sheetView>
  </sheetViews>
  <sheetFormatPr defaultColWidth="9.140625" defaultRowHeight="12.75"/>
  <cols>
    <col min="1" max="3" width="7.28125" style="0" customWidth="1"/>
    <col min="4" max="7" width="8.8515625" style="0" customWidth="1"/>
    <col min="8" max="10" width="7.28125" style="0" customWidth="1"/>
    <col min="11" max="14" width="8.8515625" style="0" customWidth="1"/>
    <col min="15" max="15" width="20.28125" style="0" customWidth="1"/>
    <col min="16" max="26" width="8.8515625" style="0" customWidth="1"/>
    <col min="27" max="27" width="19.421875" style="0" customWidth="1"/>
    <col min="28" max="30" width="8.8515625" style="0" customWidth="1"/>
    <col min="31" max="31" width="11.421875" style="0" customWidth="1"/>
    <col min="32" max="40" width="8.8515625" style="0" customWidth="1"/>
    <col min="41" max="42" width="8.421875" style="0" customWidth="1"/>
    <col min="43" max="16384" width="8.8515625" style="0" customWidth="1"/>
  </cols>
  <sheetData>
    <row r="1" spans="1:39" ht="13.5" thickBot="1">
      <c r="A1" s="21"/>
      <c r="E1" s="66" t="s">
        <v>30</v>
      </c>
      <c r="P1" s="65" t="s">
        <v>31</v>
      </c>
      <c r="AB1" s="65" t="s">
        <v>97</v>
      </c>
      <c r="AM1" t="s">
        <v>61</v>
      </c>
    </row>
    <row r="2" spans="1:39" ht="12.75">
      <c r="A2" s="2" t="s">
        <v>3</v>
      </c>
      <c r="B2" s="3"/>
      <c r="P2" s="65" t="s">
        <v>38</v>
      </c>
      <c r="AB2" s="65" t="s">
        <v>52</v>
      </c>
      <c r="AM2" t="s">
        <v>62</v>
      </c>
    </row>
    <row r="3" spans="1:39" ht="15.75">
      <c r="A3" s="4" t="s">
        <v>5</v>
      </c>
      <c r="B3" s="5">
        <v>1</v>
      </c>
      <c r="P3" s="65" t="s">
        <v>35</v>
      </c>
      <c r="AB3" s="65" t="s">
        <v>53</v>
      </c>
      <c r="AM3" t="s">
        <v>63</v>
      </c>
    </row>
    <row r="4" spans="1:37" ht="15.75">
      <c r="A4" s="4" t="s">
        <v>6</v>
      </c>
      <c r="B4" s="5">
        <v>5</v>
      </c>
      <c r="P4" s="65" t="s">
        <v>36</v>
      </c>
      <c r="AB4" s="65" t="s">
        <v>98</v>
      </c>
      <c r="AK4" s="21"/>
    </row>
    <row r="5" spans="1:39" ht="13.5" thickBot="1">
      <c r="A5" s="6" t="s">
        <v>4</v>
      </c>
      <c r="B5" s="7">
        <v>10</v>
      </c>
      <c r="H5" s="11" t="s">
        <v>16</v>
      </c>
      <c r="I5" s="12">
        <v>100</v>
      </c>
      <c r="P5" s="65" t="s">
        <v>37</v>
      </c>
      <c r="AB5" s="65" t="s">
        <v>37</v>
      </c>
      <c r="AM5" t="s">
        <v>92</v>
      </c>
    </row>
    <row r="6" spans="17:32" ht="12.75">
      <c r="Q6" s="67" t="s">
        <v>33</v>
      </c>
      <c r="R6">
        <v>0</v>
      </c>
      <c r="S6" s="67" t="s">
        <v>50</v>
      </c>
      <c r="T6">
        <f>AVERAGE(T9:T19)</f>
        <v>948.8008288871711</v>
      </c>
      <c r="AC6" s="67" t="s">
        <v>33</v>
      </c>
      <c r="AD6">
        <v>0</v>
      </c>
      <c r="AE6" s="67" t="s">
        <v>50</v>
      </c>
      <c r="AF6">
        <f>AVERAGE(AF9:AF19)</f>
        <v>948.8008288871711</v>
      </c>
    </row>
    <row r="7" spans="1:32" ht="13.5" thickBot="1">
      <c r="A7" s="104" t="s">
        <v>10</v>
      </c>
      <c r="H7" s="13" t="s">
        <v>11</v>
      </c>
      <c r="Q7" s="67" t="s">
        <v>34</v>
      </c>
      <c r="R7">
        <v>0</v>
      </c>
      <c r="S7" s="67" t="s">
        <v>51</v>
      </c>
      <c r="T7">
        <f>SUM(T9:T19)</f>
        <v>10436.809117758881</v>
      </c>
      <c r="AC7" s="67" t="s">
        <v>34</v>
      </c>
      <c r="AD7">
        <v>0</v>
      </c>
      <c r="AE7" s="67" t="s">
        <v>54</v>
      </c>
      <c r="AF7">
        <f>MEDIAN(AF9:AF19)</f>
        <v>763.6604753237999</v>
      </c>
    </row>
    <row r="8" spans="1:44" ht="51">
      <c r="A8" s="9" t="s">
        <v>1</v>
      </c>
      <c r="B8" s="10" t="s">
        <v>7</v>
      </c>
      <c r="C8" s="9" t="s">
        <v>2</v>
      </c>
      <c r="H8" s="9" t="s">
        <v>1</v>
      </c>
      <c r="I8" s="10" t="s">
        <v>7</v>
      </c>
      <c r="J8" s="9" t="s">
        <v>2</v>
      </c>
      <c r="P8" s="9" t="str">
        <f>A8</f>
        <v>X</v>
      </c>
      <c r="Q8" s="9" t="str">
        <f>C8</f>
        <v>Y</v>
      </c>
      <c r="R8" s="9" t="s">
        <v>32</v>
      </c>
      <c r="S8" s="9" t="s">
        <v>39</v>
      </c>
      <c r="T8" s="9" t="s">
        <v>40</v>
      </c>
      <c r="AB8" s="9" t="str">
        <f>A8</f>
        <v>X</v>
      </c>
      <c r="AC8" s="9" t="str">
        <f>C8</f>
        <v>Y</v>
      </c>
      <c r="AD8" s="9" t="s">
        <v>32</v>
      </c>
      <c r="AE8" s="9" t="s">
        <v>39</v>
      </c>
      <c r="AF8" s="9" t="s">
        <v>40</v>
      </c>
      <c r="AI8" s="69" t="s">
        <v>56</v>
      </c>
      <c r="AJ8" s="70" t="s">
        <v>57</v>
      </c>
      <c r="AK8" s="71" t="s">
        <v>54</v>
      </c>
      <c r="AM8" s="21" t="s">
        <v>1</v>
      </c>
      <c r="AN8" s="21" t="s">
        <v>2</v>
      </c>
      <c r="AO8" s="21" t="s">
        <v>66</v>
      </c>
      <c r="AP8" s="21" t="s">
        <v>67</v>
      </c>
      <c r="AQ8" s="21" t="s">
        <v>69</v>
      </c>
      <c r="AR8" s="21" t="s">
        <v>70</v>
      </c>
    </row>
    <row r="9" spans="1:44" ht="12.75">
      <c r="A9" s="8">
        <v>1</v>
      </c>
      <c r="B9" s="107">
        <v>-13.829549061483704</v>
      </c>
      <c r="C9" s="108">
        <v>-7.8295490614837036</v>
      </c>
      <c r="H9" s="8">
        <v>1</v>
      </c>
      <c r="I9" s="107">
        <v>-13.829549061483704</v>
      </c>
      <c r="J9" s="108">
        <v>-7.8295490614837036</v>
      </c>
      <c r="P9" s="8">
        <f aca="true" t="shared" si="0" ref="P9:P19">A9</f>
        <v>1</v>
      </c>
      <c r="Q9" s="8">
        <f aca="true" t="shared" si="1" ref="Q9:Q19">C9</f>
        <v>-7.8295490614837036</v>
      </c>
      <c r="R9" s="8">
        <f>$R$6+$R$7*P9</f>
        <v>0</v>
      </c>
      <c r="S9" s="8">
        <f>Q9-R9</f>
        <v>-7.8295490614837036</v>
      </c>
      <c r="T9" s="8">
        <f>S9^2</f>
        <v>61.301838506180346</v>
      </c>
      <c r="V9" t="s">
        <v>45</v>
      </c>
      <c r="AB9" s="8">
        <f aca="true" t="shared" si="2" ref="AB9:AB19">A9</f>
        <v>1</v>
      </c>
      <c r="AC9" s="8">
        <f aca="true" t="shared" si="3" ref="AC9:AC19">C9</f>
        <v>-7.8295490614837036</v>
      </c>
      <c r="AD9" s="8">
        <f>$AD$6+$AD$7*AB9</f>
        <v>0</v>
      </c>
      <c r="AE9" s="8">
        <f>AC9-AD9</f>
        <v>-7.8295490614837036</v>
      </c>
      <c r="AF9" s="8">
        <f>AE9^2</f>
        <v>61.301838506180346</v>
      </c>
      <c r="AI9" s="72">
        <v>0</v>
      </c>
      <c r="AJ9" s="73">
        <v>1.9539557049424934</v>
      </c>
      <c r="AK9" s="74"/>
      <c r="AM9">
        <v>1</v>
      </c>
      <c r="AN9">
        <v>-7.8295490614837036</v>
      </c>
      <c r="AO9">
        <f aca="true" t="shared" si="4" ref="AO9:AO19">$AO$21+$AO$22*AM9</f>
        <v>0.6195171932314141</v>
      </c>
      <c r="AP9">
        <f aca="true" t="shared" si="5" ref="AP9:AP19">(AN9-AO9)^2</f>
        <v>71.38672057656574</v>
      </c>
      <c r="AQ9">
        <f aca="true" t="shared" si="6" ref="AQ9:AQ19">$AQ$21+$AQ$22*AM9</f>
        <v>8.71799081019708</v>
      </c>
      <c r="AR9">
        <f aca="true" t="shared" si="7" ref="AR9:AR19">(AN9-AQ9)^2</f>
        <v>273.82107580486525</v>
      </c>
    </row>
    <row r="10" spans="1:44" ht="12.75">
      <c r="A10" s="8">
        <v>2</v>
      </c>
      <c r="B10" s="107">
        <v>4.96343091072049</v>
      </c>
      <c r="C10" s="108">
        <v>15.96343091072049</v>
      </c>
      <c r="H10" s="8">
        <v>2</v>
      </c>
      <c r="I10" s="107">
        <v>4.96343091072049</v>
      </c>
      <c r="J10" s="108">
        <v>15.96343091072049</v>
      </c>
      <c r="P10" s="8">
        <f t="shared" si="0"/>
        <v>2</v>
      </c>
      <c r="Q10" s="8">
        <f t="shared" si="1"/>
        <v>15.96343091072049</v>
      </c>
      <c r="R10" s="8">
        <f aca="true" t="shared" si="8" ref="R10:R19">$R$6+$R$7*P10</f>
        <v>0</v>
      </c>
      <c r="S10" s="8">
        <f aca="true" t="shared" si="9" ref="S10:S19">Q10-R10</f>
        <v>15.96343091072049</v>
      </c>
      <c r="T10" s="8">
        <f aca="true" t="shared" si="10" ref="T10:T19">S10^2</f>
        <v>254.8311264413464</v>
      </c>
      <c r="V10" t="s">
        <v>44</v>
      </c>
      <c r="AB10" s="8">
        <f t="shared" si="2"/>
        <v>2</v>
      </c>
      <c r="AC10" s="8">
        <f t="shared" si="3"/>
        <v>15.96343091072049</v>
      </c>
      <c r="AD10" s="8">
        <f aca="true" t="shared" si="11" ref="AD10:AD19">$AD$6+$AD$7*AB10</f>
        <v>0</v>
      </c>
      <c r="AE10" s="8">
        <f aca="true" t="shared" si="12" ref="AE10:AE19">AC10-AD10</f>
        <v>15.96343091072049</v>
      </c>
      <c r="AF10" s="8">
        <f aca="true" t="shared" si="13" ref="AF10:AF19">AE10^2</f>
        <v>254.8311264413464</v>
      </c>
      <c r="AI10" s="81">
        <v>0</v>
      </c>
      <c r="AJ10" s="9">
        <v>4.31602821807124</v>
      </c>
      <c r="AK10" s="82">
        <v>16.812547496391957</v>
      </c>
      <c r="AM10">
        <v>2</v>
      </c>
      <c r="AN10">
        <v>15.96343091072049</v>
      </c>
      <c r="AO10">
        <f t="shared" si="4"/>
        <v>5.609174378142184</v>
      </c>
      <c r="AP10">
        <f t="shared" si="5"/>
        <v>107.21062834244053</v>
      </c>
      <c r="AQ10">
        <f t="shared" si="6"/>
        <v>12.778596470103366</v>
      </c>
      <c r="AR10">
        <f t="shared" si="7"/>
        <v>10.143170414140986</v>
      </c>
    </row>
    <row r="11" spans="1:44" ht="12.75">
      <c r="A11" s="8">
        <v>3</v>
      </c>
      <c r="B11" s="107">
        <v>-2.3456323106074706</v>
      </c>
      <c r="C11" s="108">
        <v>13.65436768939253</v>
      </c>
      <c r="H11" s="8">
        <v>3</v>
      </c>
      <c r="I11" s="107">
        <v>-2.3456323106074706</v>
      </c>
      <c r="J11" s="108">
        <v>13.65436768939253</v>
      </c>
      <c r="P11" s="8">
        <f t="shared" si="0"/>
        <v>3</v>
      </c>
      <c r="Q11" s="8">
        <f t="shared" si="1"/>
        <v>13.65436768939253</v>
      </c>
      <c r="R11" s="8">
        <f t="shared" si="8"/>
        <v>0</v>
      </c>
      <c r="S11" s="8">
        <f t="shared" si="9"/>
        <v>13.65436768939253</v>
      </c>
      <c r="T11" s="8">
        <f t="shared" si="10"/>
        <v>186.44175699712667</v>
      </c>
      <c r="V11" t="s">
        <v>43</v>
      </c>
      <c r="AB11" s="8">
        <f t="shared" si="2"/>
        <v>3</v>
      </c>
      <c r="AC11" s="8">
        <f t="shared" si="3"/>
        <v>13.65436768939253</v>
      </c>
      <c r="AD11" s="8">
        <f t="shared" si="11"/>
        <v>0</v>
      </c>
      <c r="AE11" s="8">
        <f t="shared" si="12"/>
        <v>13.65436768939253</v>
      </c>
      <c r="AF11" s="8">
        <f t="shared" si="13"/>
        <v>186.44175699712667</v>
      </c>
      <c r="AI11" s="72">
        <v>-0.37</v>
      </c>
      <c r="AJ11" s="73">
        <v>0.20862080719322368</v>
      </c>
      <c r="AK11" s="74"/>
      <c r="AM11">
        <v>3</v>
      </c>
      <c r="AN11">
        <v>13.65436768939253</v>
      </c>
      <c r="AO11">
        <f t="shared" si="4"/>
        <v>10.598831563052954</v>
      </c>
      <c r="AP11">
        <f t="shared" si="5"/>
        <v>9.336301019366257</v>
      </c>
      <c r="AQ11">
        <f t="shared" si="6"/>
        <v>16.839202130009653</v>
      </c>
      <c r="AR11">
        <f t="shared" si="7"/>
        <v>10.143170414140986</v>
      </c>
    </row>
    <row r="12" spans="1:44" ht="12.75">
      <c r="A12" s="8">
        <v>4</v>
      </c>
      <c r="B12" s="107">
        <v>-16.485137166455388</v>
      </c>
      <c r="C12" s="108">
        <v>4.514862833544612</v>
      </c>
      <c r="H12" s="8">
        <v>4</v>
      </c>
      <c r="I12" s="107">
        <v>-16.485137166455388</v>
      </c>
      <c r="J12" s="108">
        <v>4.514862833544612</v>
      </c>
      <c r="P12" s="8">
        <f t="shared" si="0"/>
        <v>4</v>
      </c>
      <c r="Q12" s="8">
        <f t="shared" si="1"/>
        <v>4.514862833544612</v>
      </c>
      <c r="R12" s="8">
        <f t="shared" si="8"/>
        <v>0</v>
      </c>
      <c r="S12" s="8">
        <f t="shared" si="9"/>
        <v>4.514862833544612</v>
      </c>
      <c r="T12" s="8">
        <f t="shared" si="10"/>
        <v>20.38398640572248</v>
      </c>
      <c r="AB12" s="8">
        <f t="shared" si="2"/>
        <v>4</v>
      </c>
      <c r="AC12" s="8">
        <f t="shared" si="3"/>
        <v>4.514862833544612</v>
      </c>
      <c r="AD12" s="8">
        <f t="shared" si="11"/>
        <v>0</v>
      </c>
      <c r="AE12" s="8">
        <f t="shared" si="12"/>
        <v>4.514862833544612</v>
      </c>
      <c r="AF12" s="8">
        <f t="shared" si="13"/>
        <v>20.38398640572248</v>
      </c>
      <c r="AI12" s="81">
        <v>5.4</v>
      </c>
      <c r="AJ12" s="9">
        <v>4.633368182358841</v>
      </c>
      <c r="AK12" s="82">
        <v>18.138618772257427</v>
      </c>
      <c r="AM12">
        <v>4</v>
      </c>
      <c r="AN12">
        <v>4.514862833544612</v>
      </c>
      <c r="AO12">
        <f t="shared" si="4"/>
        <v>15.588488747963723</v>
      </c>
      <c r="AP12">
        <f t="shared" si="5"/>
        <v>122.62519089249449</v>
      </c>
      <c r="AQ12">
        <f t="shared" si="6"/>
        <v>20.89980778991594</v>
      </c>
      <c r="AR12">
        <f t="shared" si="7"/>
        <v>268.4664212233182</v>
      </c>
    </row>
    <row r="13" spans="1:44" ht="12.75">
      <c r="A13" s="8">
        <v>5</v>
      </c>
      <c r="B13" s="107">
        <v>1.6344074538210407</v>
      </c>
      <c r="C13" s="108">
        <v>27.63440745382104</v>
      </c>
      <c r="H13" s="8">
        <v>5</v>
      </c>
      <c r="I13" s="107">
        <v>1.6344074538210407</v>
      </c>
      <c r="J13" s="108">
        <v>27.63440745382104</v>
      </c>
      <c r="P13" s="8">
        <f t="shared" si="0"/>
        <v>5</v>
      </c>
      <c r="Q13" s="8">
        <f t="shared" si="1"/>
        <v>27.63440745382104</v>
      </c>
      <c r="R13" s="8">
        <f t="shared" si="8"/>
        <v>0</v>
      </c>
      <c r="S13" s="8">
        <f t="shared" si="9"/>
        <v>27.63440745382104</v>
      </c>
      <c r="T13" s="8">
        <f t="shared" si="10"/>
        <v>763.6604753237999</v>
      </c>
      <c r="V13" t="s">
        <v>41</v>
      </c>
      <c r="AB13" s="8">
        <f t="shared" si="2"/>
        <v>5</v>
      </c>
      <c r="AC13" s="8">
        <f t="shared" si="3"/>
        <v>27.63440745382104</v>
      </c>
      <c r="AD13" s="8">
        <f t="shared" si="11"/>
        <v>0</v>
      </c>
      <c r="AE13" s="8">
        <f t="shared" si="12"/>
        <v>27.63440745382104</v>
      </c>
      <c r="AF13" s="8">
        <f t="shared" si="13"/>
        <v>763.6604753237999</v>
      </c>
      <c r="AI13" s="75" t="s">
        <v>58</v>
      </c>
      <c r="AJ13" s="76"/>
      <c r="AK13" s="77"/>
      <c r="AM13">
        <v>5</v>
      </c>
      <c r="AN13">
        <v>27.63440745382104</v>
      </c>
      <c r="AO13">
        <f t="shared" si="4"/>
        <v>20.57814593287449</v>
      </c>
      <c r="AP13">
        <f t="shared" si="5"/>
        <v>49.790826651990905</v>
      </c>
      <c r="AQ13">
        <f t="shared" si="6"/>
        <v>24.960413449822227</v>
      </c>
      <c r="AR13">
        <f t="shared" si="7"/>
        <v>7.15024393342161</v>
      </c>
    </row>
    <row r="14" spans="1:44" ht="12.75">
      <c r="A14" s="8">
        <v>6</v>
      </c>
      <c r="B14" s="107">
        <v>-7.25010522728553</v>
      </c>
      <c r="C14" s="108">
        <v>23.74989477271447</v>
      </c>
      <c r="H14" s="8">
        <v>6</v>
      </c>
      <c r="I14" s="107">
        <v>-7.25010522728553</v>
      </c>
      <c r="J14" s="108">
        <v>23.74989477271447</v>
      </c>
      <c r="P14" s="8">
        <f t="shared" si="0"/>
        <v>6</v>
      </c>
      <c r="Q14" s="8">
        <f t="shared" si="1"/>
        <v>23.74989477271447</v>
      </c>
      <c r="R14" s="8">
        <f t="shared" si="8"/>
        <v>0</v>
      </c>
      <c r="S14" s="8">
        <f t="shared" si="9"/>
        <v>23.74989477271447</v>
      </c>
      <c r="T14" s="8">
        <f t="shared" si="10"/>
        <v>564.0575017150101</v>
      </c>
      <c r="V14" t="s">
        <v>42</v>
      </c>
      <c r="AB14" s="8">
        <f t="shared" si="2"/>
        <v>6</v>
      </c>
      <c r="AC14" s="8">
        <f t="shared" si="3"/>
        <v>23.74989477271447</v>
      </c>
      <c r="AD14" s="8">
        <f t="shared" si="11"/>
        <v>0</v>
      </c>
      <c r="AE14" s="8">
        <f t="shared" si="12"/>
        <v>23.74989477271447</v>
      </c>
      <c r="AF14" s="8">
        <f t="shared" si="13"/>
        <v>564.0575017150101</v>
      </c>
      <c r="AI14" s="72"/>
      <c r="AJ14" s="73">
        <v>4.657385150290793</v>
      </c>
      <c r="AK14" s="74"/>
      <c r="AM14">
        <v>6</v>
      </c>
      <c r="AN14">
        <v>23.74989477271447</v>
      </c>
      <c r="AO14">
        <f t="shared" si="4"/>
        <v>25.567803117785264</v>
      </c>
      <c r="AP14">
        <f t="shared" si="5"/>
        <v>3.304790751078034</v>
      </c>
      <c r="AQ14">
        <f t="shared" si="6"/>
        <v>29.021019109728513</v>
      </c>
      <c r="AR14">
        <f t="shared" si="7"/>
        <v>27.784751776261743</v>
      </c>
    </row>
    <row r="15" spans="1:44" ht="13.5" thickBot="1">
      <c r="A15" s="8">
        <v>7</v>
      </c>
      <c r="B15" s="107">
        <v>0.26645921025192365</v>
      </c>
      <c r="C15" s="108">
        <v>36.266459210251924</v>
      </c>
      <c r="H15" s="8">
        <v>7</v>
      </c>
      <c r="I15" s="107">
        <v>0.26645921025192365</v>
      </c>
      <c r="J15" s="108">
        <v>36.266459210251924</v>
      </c>
      <c r="P15" s="8">
        <f t="shared" si="0"/>
        <v>7</v>
      </c>
      <c r="Q15" s="8">
        <f t="shared" si="1"/>
        <v>36.266459210251924</v>
      </c>
      <c r="R15" s="8">
        <f t="shared" si="8"/>
        <v>0</v>
      </c>
      <c r="S15" s="8">
        <f t="shared" si="9"/>
        <v>36.266459210251924</v>
      </c>
      <c r="T15" s="8">
        <f t="shared" si="10"/>
        <v>1315.2560636488665</v>
      </c>
      <c r="AB15" s="8">
        <f t="shared" si="2"/>
        <v>7</v>
      </c>
      <c r="AC15" s="8">
        <f t="shared" si="3"/>
        <v>36.266459210251924</v>
      </c>
      <c r="AD15" s="8">
        <f t="shared" si="11"/>
        <v>0</v>
      </c>
      <c r="AE15" s="8">
        <f t="shared" si="12"/>
        <v>36.266459210251924</v>
      </c>
      <c r="AF15" s="8">
        <f t="shared" si="13"/>
        <v>1315.2560636488665</v>
      </c>
      <c r="AI15" s="78"/>
      <c r="AJ15" s="79">
        <v>4.060605659906287</v>
      </c>
      <c r="AK15" s="80">
        <v>10.143170414141</v>
      </c>
      <c r="AM15">
        <v>7</v>
      </c>
      <c r="AN15">
        <v>36.266459210251924</v>
      </c>
      <c r="AO15">
        <f t="shared" si="4"/>
        <v>30.557460302696033</v>
      </c>
      <c r="AP15">
        <f t="shared" si="5"/>
        <v>32.592668526474355</v>
      </c>
      <c r="AQ15">
        <f t="shared" si="6"/>
        <v>33.0816247696348</v>
      </c>
      <c r="AR15">
        <f t="shared" si="7"/>
        <v>10.143170414140986</v>
      </c>
    </row>
    <row r="16" spans="1:44" ht="12.75">
      <c r="A16" s="8">
        <v>8</v>
      </c>
      <c r="B16" s="107">
        <v>-12.78517629543785</v>
      </c>
      <c r="C16" s="108">
        <v>28.21482370456215</v>
      </c>
      <c r="H16" s="8">
        <v>8</v>
      </c>
      <c r="I16" s="107">
        <v>-12.78517629543785</v>
      </c>
      <c r="J16" s="108">
        <v>28.21482370456215</v>
      </c>
      <c r="P16" s="8">
        <f t="shared" si="0"/>
        <v>8</v>
      </c>
      <c r="Q16" s="8">
        <f t="shared" si="1"/>
        <v>28.21482370456215</v>
      </c>
      <c r="R16" s="8">
        <f t="shared" si="8"/>
        <v>0</v>
      </c>
      <c r="S16" s="8">
        <f t="shared" si="9"/>
        <v>28.21482370456215</v>
      </c>
      <c r="T16" s="8">
        <f t="shared" si="10"/>
        <v>796.0762766795222</v>
      </c>
      <c r="V16" t="s">
        <v>46</v>
      </c>
      <c r="AB16" s="8">
        <f t="shared" si="2"/>
        <v>8</v>
      </c>
      <c r="AC16" s="8">
        <f t="shared" si="3"/>
        <v>28.21482370456215</v>
      </c>
      <c r="AD16" s="8">
        <f t="shared" si="11"/>
        <v>0</v>
      </c>
      <c r="AE16" s="8">
        <f t="shared" si="12"/>
        <v>28.21482370456215</v>
      </c>
      <c r="AF16" s="8">
        <f t="shared" si="13"/>
        <v>796.0762766795222</v>
      </c>
      <c r="AM16">
        <v>8</v>
      </c>
      <c r="AN16">
        <v>28.21482370456215</v>
      </c>
      <c r="AO16">
        <f t="shared" si="4"/>
        <v>35.5471174876068</v>
      </c>
      <c r="AP16">
        <f t="shared" si="5"/>
        <v>53.76253212087519</v>
      </c>
      <c r="AQ16">
        <f t="shared" si="6"/>
        <v>37.14223042954109</v>
      </c>
      <c r="AR16">
        <f t="shared" si="7"/>
        <v>79.69859083319915</v>
      </c>
    </row>
    <row r="17" spans="1:44" ht="12.75">
      <c r="A17" s="8">
        <v>9</v>
      </c>
      <c r="B17" s="107">
        <v>1.301464180869516</v>
      </c>
      <c r="C17" s="108">
        <v>47.301464180869516</v>
      </c>
      <c r="H17" s="8">
        <v>9</v>
      </c>
      <c r="I17" s="107">
        <v>1.301464180869516</v>
      </c>
      <c r="J17" s="108">
        <v>47.301464180869516</v>
      </c>
      <c r="P17" s="8">
        <f t="shared" si="0"/>
        <v>9</v>
      </c>
      <c r="Q17" s="8">
        <f t="shared" si="1"/>
        <v>47.301464180869516</v>
      </c>
      <c r="R17" s="8">
        <f t="shared" si="8"/>
        <v>0</v>
      </c>
      <c r="S17" s="8">
        <f t="shared" si="9"/>
        <v>47.301464180869516</v>
      </c>
      <c r="T17" s="8">
        <f t="shared" si="10"/>
        <v>2237.428513654082</v>
      </c>
      <c r="V17" t="s">
        <v>47</v>
      </c>
      <c r="AB17" s="8">
        <f t="shared" si="2"/>
        <v>9</v>
      </c>
      <c r="AC17" s="8">
        <f t="shared" si="3"/>
        <v>47.301464180869516</v>
      </c>
      <c r="AD17" s="8">
        <f t="shared" si="11"/>
        <v>0</v>
      </c>
      <c r="AE17" s="8">
        <f t="shared" si="12"/>
        <v>47.301464180869516</v>
      </c>
      <c r="AF17" s="8">
        <f t="shared" si="13"/>
        <v>2237.428513654082</v>
      </c>
      <c r="AH17" t="s">
        <v>59</v>
      </c>
      <c r="AM17">
        <v>9</v>
      </c>
      <c r="AN17">
        <v>47.301464180869516</v>
      </c>
      <c r="AO17">
        <f t="shared" si="4"/>
        <v>40.536774672517566</v>
      </c>
      <c r="AP17">
        <f t="shared" si="5"/>
        <v>45.76102414440694</v>
      </c>
      <c r="AQ17">
        <f t="shared" si="6"/>
        <v>41.20283608944737</v>
      </c>
      <c r="AR17">
        <f t="shared" si="7"/>
        <v>37.193264597483285</v>
      </c>
    </row>
    <row r="18" spans="1:44" ht="12.75">
      <c r="A18" s="8">
        <v>10</v>
      </c>
      <c r="B18" s="107">
        <v>-8.716642696526833</v>
      </c>
      <c r="C18" s="108">
        <v>42.28335730347317</v>
      </c>
      <c r="H18" s="8">
        <v>10</v>
      </c>
      <c r="I18" s="107">
        <v>-8.716642696526833</v>
      </c>
      <c r="J18" s="108">
        <v>42.28335730347317</v>
      </c>
      <c r="P18" s="8">
        <f t="shared" si="0"/>
        <v>10</v>
      </c>
      <c r="Q18" s="8">
        <f t="shared" si="1"/>
        <v>42.28335730347317</v>
      </c>
      <c r="R18" s="8">
        <f t="shared" si="8"/>
        <v>0</v>
      </c>
      <c r="S18" s="8">
        <f t="shared" si="9"/>
        <v>42.28335730347317</v>
      </c>
      <c r="T18" s="8">
        <f t="shared" si="10"/>
        <v>1787.8823048531776</v>
      </c>
      <c r="AB18" s="8">
        <f t="shared" si="2"/>
        <v>10</v>
      </c>
      <c r="AC18" s="8">
        <f t="shared" si="3"/>
        <v>42.28335730347317</v>
      </c>
      <c r="AD18" s="8">
        <f t="shared" si="11"/>
        <v>0</v>
      </c>
      <c r="AE18" s="8">
        <f t="shared" si="12"/>
        <v>42.28335730347317</v>
      </c>
      <c r="AF18" s="8">
        <f t="shared" si="13"/>
        <v>1787.8823048531776</v>
      </c>
      <c r="AH18" t="s">
        <v>60</v>
      </c>
      <c r="AM18">
        <v>10</v>
      </c>
      <c r="AN18">
        <v>42.28335730347317</v>
      </c>
      <c r="AO18">
        <f t="shared" si="4"/>
        <v>45.526431857428335</v>
      </c>
      <c r="AP18">
        <f t="shared" si="5"/>
        <v>10.517532562511512</v>
      </c>
      <c r="AQ18">
        <f t="shared" si="6"/>
        <v>45.26344174935366</v>
      </c>
      <c r="AR18">
        <f t="shared" si="7"/>
        <v>8.880903304578846</v>
      </c>
    </row>
    <row r="19" spans="1:44" ht="12.75">
      <c r="A19" s="8">
        <v>11</v>
      </c>
      <c r="B19" s="107">
        <v>-6.507684702228289</v>
      </c>
      <c r="C19" s="108">
        <v>49.49231529777171</v>
      </c>
      <c r="H19" s="8">
        <v>11</v>
      </c>
      <c r="I19" s="107">
        <v>-6.507684702228289</v>
      </c>
      <c r="J19" s="109">
        <v>149.4923152977717</v>
      </c>
      <c r="P19" s="8">
        <f t="shared" si="0"/>
        <v>11</v>
      </c>
      <c r="Q19" s="8">
        <f t="shared" si="1"/>
        <v>49.49231529777171</v>
      </c>
      <c r="R19" s="8">
        <f t="shared" si="8"/>
        <v>0</v>
      </c>
      <c r="S19" s="8">
        <f t="shared" si="9"/>
        <v>49.49231529777171</v>
      </c>
      <c r="T19" s="8">
        <f t="shared" si="10"/>
        <v>2449.4892735340477</v>
      </c>
      <c r="V19" s="66" t="s">
        <v>49</v>
      </c>
      <c r="AB19" s="8">
        <f t="shared" si="2"/>
        <v>11</v>
      </c>
      <c r="AC19" s="8">
        <f t="shared" si="3"/>
        <v>49.49231529777171</v>
      </c>
      <c r="AD19" s="8">
        <f t="shared" si="11"/>
        <v>0</v>
      </c>
      <c r="AE19" s="8">
        <f t="shared" si="12"/>
        <v>49.49231529777171</v>
      </c>
      <c r="AF19" s="8">
        <f t="shared" si="13"/>
        <v>2449.4892735340477</v>
      </c>
      <c r="AH19" t="s">
        <v>93</v>
      </c>
      <c r="AM19">
        <v>11</v>
      </c>
      <c r="AN19">
        <v>49.49231529777171</v>
      </c>
      <c r="AO19">
        <f t="shared" si="4"/>
        <v>50.516089042339104</v>
      </c>
      <c r="AP19">
        <f t="shared" si="5"/>
        <v>1.0481126800655414</v>
      </c>
      <c r="AQ19">
        <f t="shared" si="6"/>
        <v>49.32404740925995</v>
      </c>
      <c r="AR19">
        <f t="shared" si="7"/>
        <v>0.0283140823042074</v>
      </c>
    </row>
    <row r="20" spans="2:34" ht="12.75">
      <c r="B20" s="1"/>
      <c r="I20" s="1"/>
      <c r="AH20" t="s">
        <v>94</v>
      </c>
    </row>
    <row r="21" spans="1:43" ht="12.75">
      <c r="A21" t="s">
        <v>8</v>
      </c>
      <c r="B21" s="1"/>
      <c r="H21" t="s">
        <v>8</v>
      </c>
      <c r="I21" s="1"/>
      <c r="AN21" t="s">
        <v>64</v>
      </c>
      <c r="AO21">
        <v>-4.3701399916793555</v>
      </c>
      <c r="AP21" t="s">
        <v>64</v>
      </c>
      <c r="AQ21">
        <v>4.657385150290793</v>
      </c>
    </row>
    <row r="22" spans="1:43" ht="12.75">
      <c r="A22">
        <v>6</v>
      </c>
      <c r="B22" s="110">
        <v>-5.432196882214736</v>
      </c>
      <c r="C22" s="111">
        <v>25.567803117785264</v>
      </c>
      <c r="D22" t="s">
        <v>12</v>
      </c>
      <c r="H22">
        <v>6</v>
      </c>
      <c r="I22" s="110">
        <v>-5.432196882214736</v>
      </c>
      <c r="J22" s="111">
        <v>34.658712208694354</v>
      </c>
      <c r="K22" t="s">
        <v>12</v>
      </c>
      <c r="AN22" t="s">
        <v>65</v>
      </c>
      <c r="AO22">
        <v>4.98965718491077</v>
      </c>
      <c r="AP22" t="s">
        <v>65</v>
      </c>
      <c r="AQ22">
        <v>4.060605659906287</v>
      </c>
    </row>
    <row r="23" spans="1:44" ht="12.75">
      <c r="A23" s="111">
        <v>3.3166247903554</v>
      </c>
      <c r="B23" s="110">
        <v>7.122837183236088</v>
      </c>
      <c r="C23" s="111">
        <v>18.01657847314732</v>
      </c>
      <c r="D23" t="s">
        <v>15</v>
      </c>
      <c r="H23" s="111">
        <v>3.3166247903554</v>
      </c>
      <c r="I23" s="110">
        <v>7.122837183236088</v>
      </c>
      <c r="J23" s="111">
        <v>41.37847571588051</v>
      </c>
      <c r="K23" t="s">
        <v>15</v>
      </c>
      <c r="AN23" t="s">
        <v>50</v>
      </c>
      <c r="AP23">
        <f>AVERAGE(AP2:AP19)</f>
        <v>46.1214843880245</v>
      </c>
      <c r="AR23">
        <f>AVERAGE(AR2:AR19)</f>
        <v>66.67755243616865</v>
      </c>
    </row>
    <row r="24" spans="1:44" ht="12.75">
      <c r="A24">
        <v>11</v>
      </c>
      <c r="B24" s="110">
        <v>4.96343091072049</v>
      </c>
      <c r="C24" s="111">
        <v>49.49231529777171</v>
      </c>
      <c r="D24" t="s">
        <v>13</v>
      </c>
      <c r="H24">
        <v>11</v>
      </c>
      <c r="I24" s="110">
        <v>4.96343091072049</v>
      </c>
      <c r="J24" s="111">
        <v>149.4923152977717</v>
      </c>
      <c r="K24" t="s">
        <v>13</v>
      </c>
      <c r="AN24" t="s">
        <v>68</v>
      </c>
      <c r="AP24">
        <f>MEDIAN(AP2:AP19)</f>
        <v>45.76102414440694</v>
      </c>
      <c r="AR24">
        <f>MEDIAN(AR2:AR19)</f>
        <v>10.143170414140986</v>
      </c>
    </row>
    <row r="25" spans="1:11" ht="12.75">
      <c r="A25">
        <v>1</v>
      </c>
      <c r="B25" s="110">
        <v>-16.485137166455388</v>
      </c>
      <c r="C25" s="111">
        <v>-7.8295490614837036</v>
      </c>
      <c r="D25" t="s">
        <v>14</v>
      </c>
      <c r="H25">
        <v>1</v>
      </c>
      <c r="I25" s="110">
        <v>-16.485137166455388</v>
      </c>
      <c r="J25" s="111">
        <v>-7.8295490614837036</v>
      </c>
      <c r="K25" t="s">
        <v>14</v>
      </c>
    </row>
    <row r="37" spans="17:29" ht="12.75">
      <c r="Q37" t="s">
        <v>48</v>
      </c>
      <c r="AC37" t="s">
        <v>48</v>
      </c>
    </row>
    <row r="38" spans="17:30" ht="12.75">
      <c r="Q38" t="s">
        <v>33</v>
      </c>
      <c r="R38" t="s">
        <v>34</v>
      </c>
      <c r="AC38" t="s">
        <v>33</v>
      </c>
      <c r="AD38" t="s">
        <v>34</v>
      </c>
    </row>
    <row r="39" spans="18:38" ht="12.75">
      <c r="R39">
        <v>4.6</v>
      </c>
      <c r="S39">
        <v>4.7</v>
      </c>
      <c r="T39">
        <v>4.8</v>
      </c>
      <c r="U39">
        <v>4.9</v>
      </c>
      <c r="V39" s="65">
        <v>4.9896565042984315</v>
      </c>
      <c r="W39">
        <v>5.1</v>
      </c>
      <c r="X39">
        <v>5.2</v>
      </c>
      <c r="Y39">
        <v>5.3</v>
      </c>
      <c r="Z39">
        <v>5.4</v>
      </c>
      <c r="AD39">
        <v>3.9</v>
      </c>
      <c r="AE39">
        <v>4</v>
      </c>
      <c r="AF39">
        <v>4.1</v>
      </c>
      <c r="AG39">
        <v>4.2</v>
      </c>
      <c r="AH39">
        <v>4.3</v>
      </c>
      <c r="AI39">
        <v>4.4</v>
      </c>
      <c r="AJ39">
        <v>4.5</v>
      </c>
      <c r="AK39">
        <v>4.6</v>
      </c>
      <c r="AL39">
        <v>4.7</v>
      </c>
    </row>
    <row r="40" spans="17:38" ht="12.75">
      <c r="Q40">
        <v>-8.37</v>
      </c>
      <c r="R40">
        <v>965.8831596189488</v>
      </c>
      <c r="S40">
        <v>878.7117003961458</v>
      </c>
      <c r="T40">
        <v>801.6602411733438</v>
      </c>
      <c r="U40">
        <v>734.7287819505411</v>
      </c>
      <c r="V40">
        <v>683.3243685670325</v>
      </c>
      <c r="W40">
        <v>631.2258635049368</v>
      </c>
      <c r="X40">
        <v>594.654404282134</v>
      </c>
      <c r="Y40">
        <v>568.2029450593317</v>
      </c>
      <c r="Z40">
        <v>551.8714858365292</v>
      </c>
      <c r="AC40">
        <v>0</v>
      </c>
      <c r="AD40">
        <v>66.1685846247793</v>
      </c>
      <c r="AE40">
        <v>58.284177170958266</v>
      </c>
      <c r="AF40">
        <v>50.899769717137225</v>
      </c>
      <c r="AG40">
        <v>44.015362263316185</v>
      </c>
      <c r="AH40">
        <v>38.025219191700806</v>
      </c>
      <c r="AI40">
        <v>31.746547355674103</v>
      </c>
      <c r="AJ40">
        <v>26.362139901853062</v>
      </c>
      <c r="AK40">
        <v>21.47773244803202</v>
      </c>
      <c r="AL40">
        <v>22.246718326699913</v>
      </c>
    </row>
    <row r="41" spans="17:38" ht="12.75">
      <c r="Q41">
        <v>-7.37</v>
      </c>
      <c r="R41">
        <v>837.451491027673</v>
      </c>
      <c r="S41">
        <v>763.4800318048704</v>
      </c>
      <c r="T41">
        <v>699.6285725820683</v>
      </c>
      <c r="U41">
        <v>645.8971133592654</v>
      </c>
      <c r="V41">
        <v>606.3273585431499</v>
      </c>
      <c r="W41">
        <v>568.7941949136608</v>
      </c>
      <c r="X41">
        <v>545.4227356908583</v>
      </c>
      <c r="Y41">
        <v>532.1712764680561</v>
      </c>
      <c r="Z41">
        <v>529.0398172452536</v>
      </c>
      <c r="AC41">
        <v>0.5</v>
      </c>
      <c r="AD41">
        <v>58.284177170958266</v>
      </c>
      <c r="AE41">
        <v>50.899769717137225</v>
      </c>
      <c r="AF41">
        <v>44.015362263316185</v>
      </c>
      <c r="AG41">
        <v>37.630954809495144</v>
      </c>
      <c r="AH41">
        <v>32.10875998144888</v>
      </c>
      <c r="AI41">
        <v>26.362139901853062</v>
      </c>
      <c r="AJ41">
        <v>21.47773244803202</v>
      </c>
      <c r="AK41">
        <v>18.92341548845688</v>
      </c>
      <c r="AL41">
        <v>24.50354176119956</v>
      </c>
    </row>
    <row r="42" spans="17:38" ht="12.75">
      <c r="Q42">
        <v>-6.37</v>
      </c>
      <c r="R42">
        <v>731.0198224363974</v>
      </c>
      <c r="S42">
        <v>670.2483632135944</v>
      </c>
      <c r="T42">
        <v>619.5969039907923</v>
      </c>
      <c r="U42">
        <v>579.0654447679898</v>
      </c>
      <c r="V42">
        <v>551.330348519267</v>
      </c>
      <c r="W42">
        <v>528.3625263223851</v>
      </c>
      <c r="X42">
        <v>518.1910670995826</v>
      </c>
      <c r="Y42">
        <v>518.13960787678</v>
      </c>
      <c r="Z42">
        <v>528.2081486539779</v>
      </c>
      <c r="AC42">
        <v>1</v>
      </c>
      <c r="AD42">
        <v>50.899769717137225</v>
      </c>
      <c r="AE42">
        <v>44.015362263316185</v>
      </c>
      <c r="AF42">
        <v>37.630954809495144</v>
      </c>
      <c r="AG42">
        <v>34.4153436655496</v>
      </c>
      <c r="AH42">
        <v>26.69230077119695</v>
      </c>
      <c r="AI42">
        <v>21.47773244803202</v>
      </c>
      <c r="AJ42">
        <v>18.06339444299979</v>
      </c>
      <c r="AK42">
        <v>23.523520715742407</v>
      </c>
      <c r="AL42">
        <v>29.703646988485094</v>
      </c>
    </row>
    <row r="43" spans="17:38" ht="12.75">
      <c r="Q43">
        <v>-5.37</v>
      </c>
      <c r="R43">
        <v>646.5881538451213</v>
      </c>
      <c r="S43">
        <v>599.0166946223187</v>
      </c>
      <c r="T43">
        <v>561.5652353995166</v>
      </c>
      <c r="U43">
        <v>534.2337761767141</v>
      </c>
      <c r="V43">
        <v>518.3333384953842</v>
      </c>
      <c r="W43">
        <v>509.93085773110937</v>
      </c>
      <c r="X43">
        <v>512.9593985083069</v>
      </c>
      <c r="Y43">
        <v>526.1079392855044</v>
      </c>
      <c r="Z43">
        <v>549.3764800627021</v>
      </c>
      <c r="AC43">
        <v>1.5</v>
      </c>
      <c r="AD43">
        <v>44.015362263316185</v>
      </c>
      <c r="AE43">
        <v>37.630954809495144</v>
      </c>
      <c r="AF43">
        <v>36.80192734965045</v>
      </c>
      <c r="AG43">
        <v>28.798884455297678</v>
      </c>
      <c r="AH43">
        <v>21.775841560945025</v>
      </c>
      <c r="AI43">
        <v>17.2233733975427</v>
      </c>
      <c r="AJ43">
        <v>22.56349967028532</v>
      </c>
      <c r="AK43">
        <v>27.213361023226746</v>
      </c>
      <c r="AL43">
        <v>25.638332587639727</v>
      </c>
    </row>
    <row r="44" spans="17:38" ht="12.75">
      <c r="Q44" s="65">
        <v>-4.370140075867196</v>
      </c>
      <c r="R44">
        <v>584.1636898052586</v>
      </c>
      <c r="S44">
        <v>549.7903815810091</v>
      </c>
      <c r="T44">
        <v>525.5370733567597</v>
      </c>
      <c r="U44">
        <v>511.4037651325104</v>
      </c>
      <c r="V44" s="65">
        <v>507.33632826851147</v>
      </c>
      <c r="W44">
        <v>513.4971486840114</v>
      </c>
      <c r="X44">
        <v>529.7238404597621</v>
      </c>
      <c r="Y44">
        <v>556.0705322355125</v>
      </c>
      <c r="Z44">
        <v>592.5372240112631</v>
      </c>
      <c r="AC44">
        <v>2</v>
      </c>
      <c r="AD44">
        <v>37.630954809495144</v>
      </c>
      <c r="AE44">
        <v>33.468264769296006</v>
      </c>
      <c r="AF44">
        <v>30.985468139398517</v>
      </c>
      <c r="AG44">
        <v>23.682425245045756</v>
      </c>
      <c r="AH44" s="68">
        <v>17.35938235069313</v>
      </c>
      <c r="AI44">
        <v>21.623478624828234</v>
      </c>
      <c r="AJ44">
        <v>23.05405828017297</v>
      </c>
      <c r="AK44">
        <v>22.69027404120744</v>
      </c>
      <c r="AL44">
        <v>20.824901676919236</v>
      </c>
    </row>
    <row r="45" spans="17:38" ht="12.75">
      <c r="Q45">
        <v>-3.37</v>
      </c>
      <c r="R45">
        <v>543.7248166625698</v>
      </c>
      <c r="S45">
        <v>522.5533574397673</v>
      </c>
      <c r="T45">
        <v>511.5018982169649</v>
      </c>
      <c r="U45">
        <v>510.5704389941625</v>
      </c>
      <c r="V45">
        <v>518.3393184476186</v>
      </c>
      <c r="W45">
        <v>539.0675205485575</v>
      </c>
      <c r="X45">
        <v>568.4960613257554</v>
      </c>
      <c r="Y45">
        <v>608.0446021029526</v>
      </c>
      <c r="Z45">
        <v>657.7131428801506</v>
      </c>
      <c r="AC45">
        <v>2.5</v>
      </c>
      <c r="AD45">
        <v>31.746547355674103</v>
      </c>
      <c r="AE45">
        <v>29.84907731621612</v>
      </c>
      <c r="AF45">
        <v>25.66900892914659</v>
      </c>
      <c r="AG45">
        <v>19.065966034793835</v>
      </c>
      <c r="AH45">
        <v>20.703457579371083</v>
      </c>
      <c r="AI45">
        <v>21.74758785906333</v>
      </c>
      <c r="AJ45">
        <v>19.92221549477514</v>
      </c>
      <c r="AK45">
        <v>18.17684313048695</v>
      </c>
      <c r="AL45">
        <v>22.16229525559428</v>
      </c>
    </row>
    <row r="46" spans="17:38" ht="12.75">
      <c r="Q46">
        <v>-2.37</v>
      </c>
      <c r="R46">
        <v>525.293148071294</v>
      </c>
      <c r="S46">
        <v>517.3216888484914</v>
      </c>
      <c r="T46">
        <v>519.470229625689</v>
      </c>
      <c r="U46">
        <v>531.7387704028868</v>
      </c>
      <c r="V46">
        <v>551.3423084237355</v>
      </c>
      <c r="W46">
        <v>586.6358519572817</v>
      </c>
      <c r="X46">
        <v>629.2643927344794</v>
      </c>
      <c r="Y46">
        <v>682.0129335116769</v>
      </c>
      <c r="Z46">
        <v>744.8814742888749</v>
      </c>
      <c r="AC46">
        <v>3</v>
      </c>
      <c r="AD46">
        <v>26.66101876978382</v>
      </c>
      <c r="AE46">
        <v>24.63564640549563</v>
      </c>
      <c r="AF46">
        <v>20.85254971889466</v>
      </c>
      <c r="AG46">
        <v>19.803436533914027</v>
      </c>
      <c r="AH46">
        <v>19.039529312631046</v>
      </c>
      <c r="AI46">
        <v>22.103765443999055</v>
      </c>
      <c r="AJ46">
        <v>15.708784584054651</v>
      </c>
      <c r="AK46">
        <v>16.873073612920262</v>
      </c>
      <c r="AL46">
        <v>27.119979957822572</v>
      </c>
    </row>
    <row r="47" spans="17:38" ht="12.75">
      <c r="Q47">
        <v>-1.37</v>
      </c>
      <c r="R47">
        <v>528.8614794800181</v>
      </c>
      <c r="S47">
        <v>534.0900202572158</v>
      </c>
      <c r="T47">
        <v>549.438561034413</v>
      </c>
      <c r="U47">
        <v>574.9071018116109</v>
      </c>
      <c r="V47">
        <v>606.3452983998527</v>
      </c>
      <c r="W47">
        <v>656.2041833660059</v>
      </c>
      <c r="X47">
        <v>712.0327241432038</v>
      </c>
      <c r="Y47">
        <v>777.9812649204011</v>
      </c>
      <c r="Z47">
        <v>854.0498056975991</v>
      </c>
      <c r="AC47">
        <v>3.5</v>
      </c>
      <c r="AD47">
        <v>21.74758785906333</v>
      </c>
      <c r="AE47">
        <v>19.92221549477514</v>
      </c>
      <c r="AF47">
        <v>18.17684313048695</v>
      </c>
      <c r="AG47">
        <v>16.511470766198748</v>
      </c>
      <c r="AH47">
        <v>17.78007563017308</v>
      </c>
      <c r="AI47">
        <v>17.65230126312954</v>
      </c>
      <c r="AJ47">
        <v>12.303851970246361</v>
      </c>
      <c r="AK47">
        <v>21.230758315148545</v>
      </c>
      <c r="AL47">
        <v>32.577664660050864</v>
      </c>
    </row>
    <row r="48" spans="17:38" ht="12.75">
      <c r="Q48">
        <v>-0.37</v>
      </c>
      <c r="R48">
        <v>554.4298108887423</v>
      </c>
      <c r="S48">
        <v>572.8583516659398</v>
      </c>
      <c r="T48">
        <v>601.4068924431373</v>
      </c>
      <c r="U48">
        <v>640.0754332203351</v>
      </c>
      <c r="V48">
        <v>683.3482883759699</v>
      </c>
      <c r="W48">
        <v>747.7725147747301</v>
      </c>
      <c r="X48">
        <v>816.801055551928</v>
      </c>
      <c r="Y48">
        <v>895.9495963291253</v>
      </c>
      <c r="Z48">
        <v>985.2181371063234</v>
      </c>
      <c r="AC48">
        <v>4</v>
      </c>
      <c r="AD48">
        <v>17.33415694834284</v>
      </c>
      <c r="AE48">
        <v>18.06339444299979</v>
      </c>
      <c r="AF48">
        <v>14.163412219766462</v>
      </c>
      <c r="AG48">
        <v>13.813432933646247</v>
      </c>
      <c r="AH48">
        <v>21.173472607825204</v>
      </c>
      <c r="AI48">
        <v>13.700837082260026</v>
      </c>
      <c r="AJ48">
        <v>16.06153667247465</v>
      </c>
      <c r="AK48">
        <v>26.08844301737683</v>
      </c>
      <c r="AL48">
        <v>38.535349362279156</v>
      </c>
    </row>
    <row r="49" spans="29:38" ht="12.75">
      <c r="AC49">
        <v>4.5</v>
      </c>
      <c r="AD49">
        <v>17.223373397542673</v>
      </c>
      <c r="AE49">
        <v>14.186214982491544</v>
      </c>
      <c r="AF49">
        <v>10.649981309045971</v>
      </c>
      <c r="AG49">
        <v>17.78007563017308</v>
      </c>
      <c r="AH49">
        <v>16.822008426955684</v>
      </c>
      <c r="AI49">
        <v>16.367140792631165</v>
      </c>
      <c r="AJ49">
        <v>20.319221374702938</v>
      </c>
      <c r="AK49">
        <v>31.446127719605112</v>
      </c>
      <c r="AL49">
        <v>44.99303406450745</v>
      </c>
    </row>
    <row r="50" spans="29:38" ht="12.75">
      <c r="AC50">
        <v>5</v>
      </c>
      <c r="AD50">
        <v>15.732798666592336</v>
      </c>
      <c r="AE50">
        <v>11.193255557780683</v>
      </c>
      <c r="AF50">
        <v>13.813432933646247</v>
      </c>
      <c r="AG50">
        <v>20.263179771651224</v>
      </c>
      <c r="AH50">
        <v>18.025393716874117</v>
      </c>
      <c r="AI50">
        <v>20.66277310323864</v>
      </c>
      <c r="AJ50">
        <v>25.076906076931227</v>
      </c>
      <c r="AK50">
        <v>37.30381242183339</v>
      </c>
      <c r="AL50">
        <v>51.95071876673574</v>
      </c>
    </row>
    <row r="51" spans="29:38" ht="12.75">
      <c r="AC51">
        <v>5.5</v>
      </c>
      <c r="AD51">
        <v>12.571508482023665</v>
      </c>
      <c r="AE51">
        <v>14.788887868388153</v>
      </c>
      <c r="AF51">
        <v>17.78007563017308</v>
      </c>
      <c r="AG51">
        <v>19.76364664111713</v>
      </c>
      <c r="AH51">
        <v>22.521026027481586</v>
      </c>
      <c r="AI51">
        <v>25.458405413846112</v>
      </c>
      <c r="AJ51">
        <v>30.334590779159516</v>
      </c>
      <c r="AK51">
        <v>43.661497124061675</v>
      </c>
      <c r="AL51">
        <v>59.40840346896403</v>
      </c>
    </row>
    <row r="52" spans="29:38" ht="12.75">
      <c r="AC52">
        <v>6</v>
      </c>
      <c r="AD52">
        <v>16.367140792631137</v>
      </c>
      <c r="AE52">
        <v>18.884520178995622</v>
      </c>
      <c r="AF52">
        <v>21.58189956536008</v>
      </c>
      <c r="AG52">
        <v>24.459278951724603</v>
      </c>
      <c r="AH52">
        <v>27.516658338089055</v>
      </c>
      <c r="AI52">
        <v>30.754037724453585</v>
      </c>
      <c r="AJ52">
        <v>36.09227548138781</v>
      </c>
      <c r="AK52">
        <v>50.51918182628996</v>
      </c>
      <c r="AL52">
        <v>67.36608817119233</v>
      </c>
    </row>
    <row r="63" ht="12.75">
      <c r="AE63" t="s">
        <v>55</v>
      </c>
    </row>
  </sheetData>
  <printOptions/>
  <pageMargins left="0.75" right="0.75" top="1" bottom="1" header="0.5" footer="0.5"/>
  <pageSetup horizontalDpi="300" verticalDpi="3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Sheet75"/>
  <dimension ref="A1:BN103"/>
  <sheetViews>
    <sheetView workbookViewId="0" topLeftCell="A1">
      <selection activeCell="D2" sqref="D2"/>
    </sheetView>
  </sheetViews>
  <sheetFormatPr defaultColWidth="9.140625" defaultRowHeight="12.75"/>
  <cols>
    <col min="1" max="1" width="9.140625" style="22" customWidth="1"/>
    <col min="2" max="2" width="9.7109375" style="62" customWidth="1"/>
    <col min="3" max="3" width="9.7109375" style="59" customWidth="1"/>
    <col min="4" max="4" width="8.8515625" style="0" customWidth="1"/>
    <col min="5" max="5" width="14.421875" style="15" customWidth="1"/>
    <col min="6" max="11" width="10.28125" style="15" customWidth="1"/>
    <col min="12" max="12" width="12.28125" style="15" customWidth="1"/>
    <col min="13" max="13" width="14.00390625" style="15" customWidth="1"/>
    <col min="14" max="17" width="10.28125" style="15" customWidth="1"/>
    <col min="18" max="19" width="10.28125" style="0" customWidth="1"/>
    <col min="20" max="20" width="16.28125" style="0" customWidth="1"/>
    <col min="21" max="22" width="12.8515625" style="0" customWidth="1"/>
    <col min="23" max="54" width="10.28125" style="0" customWidth="1"/>
    <col min="55" max="16384" width="10.28125" style="15" customWidth="1"/>
  </cols>
  <sheetData>
    <row r="1" spans="1:66" ht="30.75">
      <c r="A1" s="14" t="s">
        <v>22</v>
      </c>
      <c r="I1"/>
      <c r="J1"/>
      <c r="K1"/>
      <c r="L1"/>
      <c r="M1"/>
      <c r="N1"/>
      <c r="O1"/>
      <c r="Q1"/>
      <c r="AK1">
        <v>1.1565984061448027</v>
      </c>
      <c r="AL1">
        <v>0</v>
      </c>
      <c r="AM1">
        <v>1.1565984061448027</v>
      </c>
      <c r="AN1">
        <v>0</v>
      </c>
      <c r="BC1"/>
      <c r="BD1"/>
      <c r="BE1"/>
      <c r="BF1"/>
      <c r="BG1"/>
      <c r="BH1"/>
      <c r="BI1"/>
      <c r="BJ1"/>
      <c r="BK1"/>
      <c r="BL1"/>
      <c r="BM1"/>
      <c r="BN1"/>
    </row>
    <row r="2" spans="1:66" s="20" customFormat="1" ht="63.75" thickBot="1">
      <c r="A2" s="16" t="s">
        <v>17</v>
      </c>
      <c r="B2" s="63" t="s">
        <v>29</v>
      </c>
      <c r="C2" s="60" t="s">
        <v>28</v>
      </c>
      <c r="D2"/>
      <c r="E2" s="17" t="s">
        <v>18</v>
      </c>
      <c r="F2" s="18"/>
      <c r="G2" s="19"/>
      <c r="I2" s="132" t="s">
        <v>129</v>
      </c>
      <c r="J2" s="21"/>
      <c r="K2" s="21"/>
      <c r="L2" s="21"/>
      <c r="M2" s="21"/>
      <c r="N2" s="21"/>
      <c r="O2" s="21"/>
      <c r="Q2" s="21"/>
      <c r="R2"/>
      <c r="S2"/>
      <c r="T2"/>
      <c r="U2"/>
      <c r="V2"/>
      <c r="W2" s="21"/>
      <c r="X2" s="21"/>
      <c r="Y2"/>
      <c r="Z2"/>
      <c r="AA2"/>
      <c r="AB2"/>
      <c r="AC2"/>
      <c r="AD2"/>
      <c r="AE2"/>
      <c r="AF2"/>
      <c r="AG2"/>
      <c r="AH2">
        <v>1.1565984061448027</v>
      </c>
      <c r="AI2"/>
      <c r="AJ2"/>
      <c r="AK2">
        <v>1.1565984061448027</v>
      </c>
      <c r="AL2">
        <v>2</v>
      </c>
      <c r="AM2">
        <v>1.1565984061448027</v>
      </c>
      <c r="AN2">
        <v>0</v>
      </c>
      <c r="AO2"/>
      <c r="AP2"/>
      <c r="AQ2"/>
      <c r="AR2"/>
      <c r="AS2"/>
      <c r="AT2"/>
      <c r="AU2"/>
      <c r="AV2"/>
      <c r="AW2"/>
      <c r="AX2"/>
      <c r="AY2"/>
      <c r="AZ2"/>
      <c r="BA2"/>
      <c r="BB2"/>
      <c r="BC2" s="21"/>
      <c r="BD2" s="21"/>
      <c r="BE2" s="21"/>
      <c r="BF2" s="21"/>
      <c r="BG2" s="21"/>
      <c r="BH2" s="21"/>
      <c r="BI2" s="21"/>
      <c r="BJ2" s="21"/>
      <c r="BK2" s="21"/>
      <c r="BL2" s="21"/>
      <c r="BM2" s="21"/>
      <c r="BN2" s="21"/>
    </row>
    <row r="3" spans="1:66" ht="16.5" thickBot="1">
      <c r="A3" s="22">
        <v>1</v>
      </c>
      <c r="B3" s="64">
        <v>4.425120109949804</v>
      </c>
      <c r="C3" s="61">
        <v>8.970574655404347</v>
      </c>
      <c r="E3" s="23"/>
      <c r="F3" s="24">
        <v>10000</v>
      </c>
      <c r="G3" s="94" t="s">
        <v>76</v>
      </c>
      <c r="AH3">
        <v>1.5431014469353606</v>
      </c>
      <c r="AI3">
        <v>2</v>
      </c>
      <c r="AJ3">
        <v>0</v>
      </c>
      <c r="AK3">
        <v>1.5431014469353606</v>
      </c>
      <c r="AL3">
        <v>2</v>
      </c>
      <c r="AM3">
        <v>1.5431014469353606</v>
      </c>
      <c r="AN3">
        <v>0</v>
      </c>
      <c r="BC3"/>
      <c r="BD3"/>
      <c r="BE3"/>
      <c r="BF3"/>
      <c r="BG3"/>
      <c r="BH3"/>
      <c r="BI3"/>
      <c r="BJ3"/>
      <c r="BK3"/>
      <c r="BL3"/>
      <c r="BM3"/>
      <c r="BN3"/>
    </row>
    <row r="4" spans="1:66" ht="19.5" thickBot="1">
      <c r="A4" s="22">
        <v>2</v>
      </c>
      <c r="B4" s="64">
        <v>4.907032555974713</v>
      </c>
      <c r="C4" s="61">
        <v>9.452487101429263</v>
      </c>
      <c r="E4" s="23"/>
      <c r="F4" s="26">
        <v>4</v>
      </c>
      <c r="G4" s="25" t="s">
        <v>19</v>
      </c>
      <c r="I4" s="133" t="s">
        <v>26</v>
      </c>
      <c r="J4" s="134"/>
      <c r="K4" s="135" t="s">
        <v>27</v>
      </c>
      <c r="L4" s="136"/>
      <c r="M4" s="28" t="s">
        <v>20</v>
      </c>
      <c r="N4" s="27"/>
      <c r="P4" s="29"/>
      <c r="AH4">
        <v>1.9296044877259184</v>
      </c>
      <c r="AI4">
        <v>6</v>
      </c>
      <c r="AJ4">
        <v>0</v>
      </c>
      <c r="AK4">
        <v>1.5431014469353606</v>
      </c>
      <c r="AL4">
        <v>6</v>
      </c>
      <c r="AM4">
        <v>1.5431014469353606</v>
      </c>
      <c r="AN4">
        <v>0</v>
      </c>
      <c r="BC4"/>
      <c r="BD4"/>
      <c r="BE4"/>
      <c r="BF4"/>
      <c r="BG4"/>
      <c r="BH4"/>
      <c r="BI4"/>
      <c r="BJ4"/>
      <c r="BK4"/>
      <c r="BL4"/>
      <c r="BM4"/>
      <c r="BN4"/>
    </row>
    <row r="5" spans="1:66" ht="17.25">
      <c r="A5" s="22">
        <v>3</v>
      </c>
      <c r="B5" s="64">
        <v>5.125684942123876</v>
      </c>
      <c r="C5" s="61">
        <v>9.671139487578426</v>
      </c>
      <c r="E5" s="30"/>
      <c r="F5" s="31">
        <f>F4/60</f>
        <v>0.06666666666666667</v>
      </c>
      <c r="G5" s="32" t="s">
        <v>21</v>
      </c>
      <c r="I5" s="49" t="s">
        <v>12</v>
      </c>
      <c r="J5" s="50">
        <v>5.004371124037009</v>
      </c>
      <c r="K5" s="54" t="s">
        <v>12</v>
      </c>
      <c r="L5" s="55">
        <v>9.54982566949153</v>
      </c>
      <c r="M5" s="47" t="s">
        <v>24</v>
      </c>
      <c r="N5" s="34">
        <v>5</v>
      </c>
      <c r="AH5">
        <v>2.3161075285164765</v>
      </c>
      <c r="AI5">
        <v>23</v>
      </c>
      <c r="AJ5">
        <v>0</v>
      </c>
      <c r="AK5">
        <v>1.9296044877259184</v>
      </c>
      <c r="AL5">
        <v>6</v>
      </c>
      <c r="AM5">
        <v>1.9296044877259184</v>
      </c>
      <c r="AN5">
        <v>0</v>
      </c>
      <c r="BC5"/>
      <c r="BD5"/>
      <c r="BE5"/>
      <c r="BF5"/>
      <c r="BG5"/>
      <c r="BH5"/>
      <c r="BI5"/>
      <c r="BJ5"/>
      <c r="BK5"/>
      <c r="BL5"/>
      <c r="BM5"/>
      <c r="BN5"/>
    </row>
    <row r="6" spans="1:66" ht="16.5" thickBot="1">
      <c r="A6" s="22">
        <v>4</v>
      </c>
      <c r="B6" s="64">
        <v>4.8260330051773295</v>
      </c>
      <c r="C6" s="61">
        <v>9.371487550631873</v>
      </c>
      <c r="I6" s="49" t="s">
        <v>15</v>
      </c>
      <c r="J6" s="51">
        <v>0.9467448656679116</v>
      </c>
      <c r="K6" s="54" t="s">
        <v>15</v>
      </c>
      <c r="L6" s="56">
        <v>0.9467448656679108</v>
      </c>
      <c r="M6" s="48" t="s">
        <v>25</v>
      </c>
      <c r="N6" s="36">
        <v>100</v>
      </c>
      <c r="Q6" s="45"/>
      <c r="AH6">
        <v>2.7026105693070344</v>
      </c>
      <c r="AI6">
        <v>47</v>
      </c>
      <c r="AJ6">
        <v>0</v>
      </c>
      <c r="AK6">
        <v>1.9296044877259184</v>
      </c>
      <c r="AL6">
        <v>23</v>
      </c>
      <c r="AM6">
        <v>1.9296044877259184</v>
      </c>
      <c r="AN6">
        <v>0</v>
      </c>
      <c r="BC6"/>
      <c r="BD6"/>
      <c r="BE6"/>
      <c r="BF6"/>
      <c r="BG6"/>
      <c r="BH6"/>
      <c r="BI6"/>
      <c r="BJ6"/>
      <c r="BK6"/>
      <c r="BL6"/>
      <c r="BM6"/>
      <c r="BN6"/>
    </row>
    <row r="7" spans="1:66" ht="15.75">
      <c r="A7" s="22">
        <v>5</v>
      </c>
      <c r="B7" s="64">
        <v>4.750944787253821</v>
      </c>
      <c r="C7" s="61">
        <v>9.296399332708367</v>
      </c>
      <c r="F7" s="37"/>
      <c r="I7" s="49" t="s">
        <v>13</v>
      </c>
      <c r="J7" s="50">
        <v>8.40446974710596</v>
      </c>
      <c r="K7" s="54" t="s">
        <v>13</v>
      </c>
      <c r="L7" s="55">
        <v>12.949924292560508</v>
      </c>
      <c r="N7" s="38"/>
      <c r="Q7" s="45"/>
      <c r="AH7">
        <v>3.089113610097592</v>
      </c>
      <c r="AI7">
        <v>150</v>
      </c>
      <c r="AJ7">
        <v>0</v>
      </c>
      <c r="AK7">
        <v>2.3161075285164765</v>
      </c>
      <c r="AL7">
        <v>23</v>
      </c>
      <c r="AM7">
        <v>2.3161075285164765</v>
      </c>
      <c r="AN7">
        <v>0</v>
      </c>
      <c r="BC7"/>
      <c r="BD7"/>
      <c r="BE7"/>
      <c r="BF7"/>
      <c r="BG7"/>
      <c r="BH7"/>
      <c r="BI7"/>
      <c r="BJ7"/>
      <c r="BK7"/>
      <c r="BL7"/>
      <c r="BM7"/>
      <c r="BN7"/>
    </row>
    <row r="8" spans="1:66" ht="16.5" thickBot="1">
      <c r="A8" s="22">
        <v>6</v>
      </c>
      <c r="B8" s="64">
        <v>3.923071472130697</v>
      </c>
      <c r="C8" s="61">
        <v>8.468526017585242</v>
      </c>
      <c r="F8" s="37"/>
      <c r="I8" s="52" t="s">
        <v>14</v>
      </c>
      <c r="J8" s="53">
        <v>0.8197162147886524</v>
      </c>
      <c r="K8" s="57" t="s">
        <v>14</v>
      </c>
      <c r="L8" s="58">
        <v>5.365170760243195</v>
      </c>
      <c r="M8" s="24"/>
      <c r="N8" s="38"/>
      <c r="Q8" s="45"/>
      <c r="AH8">
        <v>3.47561665088815</v>
      </c>
      <c r="AI8">
        <v>306</v>
      </c>
      <c r="AJ8">
        <v>0</v>
      </c>
      <c r="AK8">
        <v>2.3161075285164765</v>
      </c>
      <c r="AL8">
        <v>47</v>
      </c>
      <c r="AM8">
        <v>2.3161075285164765</v>
      </c>
      <c r="AN8">
        <v>0</v>
      </c>
      <c r="BC8"/>
      <c r="BD8"/>
      <c r="BE8"/>
      <c r="BF8"/>
      <c r="BG8"/>
      <c r="BH8"/>
      <c r="BI8"/>
      <c r="BJ8"/>
      <c r="BK8"/>
      <c r="BL8"/>
      <c r="BM8"/>
      <c r="BN8"/>
    </row>
    <row r="9" spans="1:66" ht="15.75">
      <c r="A9" s="22">
        <v>7</v>
      </c>
      <c r="B9" s="64">
        <v>4.563890472052893</v>
      </c>
      <c r="C9" s="61">
        <v>9.109345017507435</v>
      </c>
      <c r="F9" s="40"/>
      <c r="I9" s="33"/>
      <c r="J9"/>
      <c r="K9" s="24"/>
      <c r="L9" s="24"/>
      <c r="M9" s="24"/>
      <c r="N9" s="38"/>
      <c r="Q9" s="45"/>
      <c r="AH9">
        <v>3.862119691678708</v>
      </c>
      <c r="AI9">
        <v>614</v>
      </c>
      <c r="AJ9">
        <v>0</v>
      </c>
      <c r="AK9">
        <v>2.7026105693070344</v>
      </c>
      <c r="AL9">
        <v>47</v>
      </c>
      <c r="AM9">
        <v>2.7026105693070344</v>
      </c>
      <c r="AN9">
        <v>0</v>
      </c>
      <c r="BC9"/>
      <c r="BD9"/>
      <c r="BE9"/>
      <c r="BF9"/>
      <c r="BG9"/>
      <c r="BH9"/>
      <c r="BI9"/>
      <c r="BJ9"/>
      <c r="BK9"/>
      <c r="BL9"/>
      <c r="BM9"/>
      <c r="BN9"/>
    </row>
    <row r="10" spans="1:66" ht="15.75">
      <c r="A10" s="22">
        <v>8</v>
      </c>
      <c r="B10" s="64">
        <v>4.381741766698902</v>
      </c>
      <c r="C10" s="61">
        <v>8.927196312153454</v>
      </c>
      <c r="F10" s="40"/>
      <c r="I10" s="35"/>
      <c r="J10"/>
      <c r="K10" s="24"/>
      <c r="L10" s="24"/>
      <c r="M10" s="24"/>
      <c r="N10" s="38"/>
      <c r="P10" s="29"/>
      <c r="AH10">
        <v>4.248622732469266</v>
      </c>
      <c r="AI10">
        <v>940</v>
      </c>
      <c r="AJ10">
        <v>0</v>
      </c>
      <c r="AK10">
        <v>2.7026105693070344</v>
      </c>
      <c r="AL10">
        <v>150</v>
      </c>
      <c r="AM10">
        <v>2.7026105693070344</v>
      </c>
      <c r="AN10">
        <v>0</v>
      </c>
      <c r="BC10"/>
      <c r="BD10"/>
      <c r="BE10"/>
      <c r="BF10"/>
      <c r="BG10"/>
      <c r="BH10"/>
      <c r="BI10"/>
      <c r="BJ10"/>
      <c r="BK10"/>
      <c r="BL10"/>
      <c r="BM10"/>
      <c r="BN10"/>
    </row>
    <row r="11" spans="1:66" ht="15.75">
      <c r="A11" s="22">
        <v>9</v>
      </c>
      <c r="B11" s="64">
        <v>5.95656515292011</v>
      </c>
      <c r="C11" s="61">
        <v>10.502019698374651</v>
      </c>
      <c r="I11" s="33"/>
      <c r="J11"/>
      <c r="K11" s="24"/>
      <c r="L11" s="24"/>
      <c r="M11" s="24"/>
      <c r="N11" s="38"/>
      <c r="P11" s="29"/>
      <c r="AH11">
        <v>4.635125773259824</v>
      </c>
      <c r="AI11">
        <v>1340</v>
      </c>
      <c r="AJ11">
        <v>0</v>
      </c>
      <c r="AK11">
        <v>3.089113610097592</v>
      </c>
      <c r="AL11">
        <v>150</v>
      </c>
      <c r="AM11">
        <v>3.089113610097592</v>
      </c>
      <c r="AN11">
        <v>0</v>
      </c>
      <c r="BC11"/>
      <c r="BD11"/>
      <c r="BE11"/>
      <c r="BF11"/>
      <c r="BG11"/>
      <c r="BH11"/>
      <c r="BI11"/>
      <c r="BJ11"/>
      <c r="BK11"/>
      <c r="BL11"/>
      <c r="BM11"/>
      <c r="BN11"/>
    </row>
    <row r="12" spans="1:66" ht="15.75">
      <c r="A12" s="22">
        <v>10</v>
      </c>
      <c r="B12" s="64">
        <v>5.001021650140031</v>
      </c>
      <c r="C12" s="61">
        <v>9.54647619559458</v>
      </c>
      <c r="I12" s="33"/>
      <c r="J12" s="24"/>
      <c r="K12" s="24"/>
      <c r="L12" s="24"/>
      <c r="M12" s="24"/>
      <c r="N12" s="38"/>
      <c r="P12" s="29"/>
      <c r="AH12">
        <v>5.0216288140503815</v>
      </c>
      <c r="AI12">
        <v>1699</v>
      </c>
      <c r="AJ12">
        <v>0</v>
      </c>
      <c r="AK12">
        <v>3.089113610097592</v>
      </c>
      <c r="AL12">
        <v>306</v>
      </c>
      <c r="AM12">
        <v>3.089113610097592</v>
      </c>
      <c r="AN12">
        <v>0</v>
      </c>
      <c r="BC12"/>
      <c r="BD12"/>
      <c r="BE12"/>
      <c r="BF12"/>
      <c r="BG12"/>
      <c r="BH12"/>
      <c r="BI12"/>
      <c r="BJ12"/>
      <c r="BK12"/>
      <c r="BL12"/>
      <c r="BM12"/>
      <c r="BN12"/>
    </row>
    <row r="13" spans="1:66" ht="15.75">
      <c r="A13" s="22">
        <v>11</v>
      </c>
      <c r="B13" s="64">
        <v>5.745702823948906</v>
      </c>
      <c r="C13" s="61">
        <v>10.291157369403452</v>
      </c>
      <c r="I13" s="33"/>
      <c r="J13" s="24"/>
      <c r="K13" s="24"/>
      <c r="L13" s="24"/>
      <c r="M13" s="24"/>
      <c r="N13" s="38"/>
      <c r="AH13">
        <v>5.408131854840939</v>
      </c>
      <c r="AI13">
        <v>1512</v>
      </c>
      <c r="AJ13">
        <v>0</v>
      </c>
      <c r="AK13">
        <v>3.47561665088815</v>
      </c>
      <c r="AL13">
        <v>306</v>
      </c>
      <c r="AM13">
        <v>3.47561665088815</v>
      </c>
      <c r="AN13">
        <v>0</v>
      </c>
      <c r="BC13"/>
      <c r="BD13"/>
      <c r="BE13"/>
      <c r="BF13"/>
      <c r="BG13"/>
      <c r="BH13"/>
      <c r="BI13"/>
      <c r="BJ13"/>
      <c r="BK13"/>
      <c r="BL13"/>
      <c r="BM13"/>
      <c r="BN13"/>
    </row>
    <row r="14" spans="1:66" ht="15.75">
      <c r="A14" s="22">
        <v>12</v>
      </c>
      <c r="B14" s="64">
        <v>5.0863940424080525</v>
      </c>
      <c r="C14" s="61">
        <v>9.631848587862596</v>
      </c>
      <c r="E14" s="41"/>
      <c r="I14" s="33"/>
      <c r="J14" s="24"/>
      <c r="K14" s="24"/>
      <c r="L14" s="24"/>
      <c r="M14" s="24"/>
      <c r="N14" s="38"/>
      <c r="AH14">
        <v>5.794634895631497</v>
      </c>
      <c r="AI14">
        <v>1308</v>
      </c>
      <c r="AJ14">
        <v>1</v>
      </c>
      <c r="AK14">
        <v>3.47561665088815</v>
      </c>
      <c r="AL14">
        <v>614</v>
      </c>
      <c r="AM14">
        <v>3.47561665088815</v>
      </c>
      <c r="AN14">
        <v>0</v>
      </c>
      <c r="BC14"/>
      <c r="BD14"/>
      <c r="BE14"/>
      <c r="BF14"/>
      <c r="BG14"/>
      <c r="BH14"/>
      <c r="BI14"/>
      <c r="BJ14"/>
      <c r="BK14"/>
      <c r="BL14"/>
      <c r="BM14"/>
      <c r="BN14"/>
    </row>
    <row r="15" spans="1:66" ht="15.75">
      <c r="A15" s="22">
        <v>13</v>
      </c>
      <c r="B15" s="64">
        <v>5.957699256776545</v>
      </c>
      <c r="C15" s="61">
        <v>10.503153802231084</v>
      </c>
      <c r="E15" s="41"/>
      <c r="I15" s="33"/>
      <c r="J15" s="24"/>
      <c r="K15" s="24"/>
      <c r="L15" s="24"/>
      <c r="M15" s="24"/>
      <c r="N15" s="38"/>
      <c r="AH15">
        <v>6.181137936422055</v>
      </c>
      <c r="AI15">
        <v>940</v>
      </c>
      <c r="AJ15">
        <v>2</v>
      </c>
      <c r="AK15">
        <v>3.862119691678708</v>
      </c>
      <c r="AL15">
        <v>614</v>
      </c>
      <c r="AM15">
        <v>3.862119691678708</v>
      </c>
      <c r="AN15">
        <v>0</v>
      </c>
      <c r="BC15"/>
      <c r="BD15"/>
      <c r="BE15"/>
      <c r="BF15"/>
      <c r="BG15"/>
      <c r="BH15"/>
      <c r="BI15"/>
      <c r="BJ15"/>
      <c r="BK15"/>
      <c r="BL15"/>
      <c r="BM15"/>
      <c r="BN15"/>
    </row>
    <row r="16" spans="1:66" ht="15.75">
      <c r="A16" s="22">
        <v>14</v>
      </c>
      <c r="B16" s="64">
        <v>5.5135650086459</v>
      </c>
      <c r="C16" s="61">
        <v>10.059019554100447</v>
      </c>
      <c r="E16" s="41"/>
      <c r="I16" s="33"/>
      <c r="J16" s="24"/>
      <c r="K16" s="24"/>
      <c r="L16" s="24"/>
      <c r="M16" s="24"/>
      <c r="N16" s="38"/>
      <c r="AH16">
        <v>6.567640977212613</v>
      </c>
      <c r="AI16">
        <v>626</v>
      </c>
      <c r="AJ16">
        <v>10</v>
      </c>
      <c r="AK16">
        <v>3.862119691678708</v>
      </c>
      <c r="AL16">
        <v>940</v>
      </c>
      <c r="AM16">
        <v>3.862119691678708</v>
      </c>
      <c r="AN16">
        <v>0</v>
      </c>
      <c r="BC16"/>
      <c r="BD16"/>
      <c r="BE16"/>
      <c r="BF16"/>
      <c r="BG16"/>
      <c r="BH16"/>
      <c r="BI16"/>
      <c r="BJ16"/>
      <c r="BK16"/>
      <c r="BL16"/>
      <c r="BM16"/>
      <c r="BN16"/>
    </row>
    <row r="17" spans="1:66" ht="15.75">
      <c r="A17" s="22">
        <v>15</v>
      </c>
      <c r="B17" s="64">
        <v>3.041877950201951</v>
      </c>
      <c r="C17" s="61">
        <v>7.587332495656499</v>
      </c>
      <c r="I17" s="33"/>
      <c r="J17" s="24"/>
      <c r="K17" s="24"/>
      <c r="L17" s="24"/>
      <c r="M17" s="24"/>
      <c r="N17" s="38"/>
      <c r="AH17">
        <v>6.954144018003171</v>
      </c>
      <c r="AI17">
        <v>291</v>
      </c>
      <c r="AJ17">
        <v>26</v>
      </c>
      <c r="AK17">
        <v>4.248622732469266</v>
      </c>
      <c r="AL17">
        <v>940</v>
      </c>
      <c r="AM17">
        <v>4.248622732469266</v>
      </c>
      <c r="AN17">
        <v>0</v>
      </c>
      <c r="BC17"/>
      <c r="BD17"/>
      <c r="BE17"/>
      <c r="BF17"/>
      <c r="BG17"/>
      <c r="BH17"/>
      <c r="BI17"/>
      <c r="BJ17"/>
      <c r="BK17"/>
      <c r="BL17"/>
      <c r="BM17"/>
      <c r="BN17"/>
    </row>
    <row r="18" spans="1:66" ht="15.75">
      <c r="A18" s="22">
        <v>16</v>
      </c>
      <c r="B18" s="64">
        <v>4.420872938981601</v>
      </c>
      <c r="C18" s="61">
        <v>8.966327484436148</v>
      </c>
      <c r="I18" s="33"/>
      <c r="J18" s="24"/>
      <c r="K18" s="24"/>
      <c r="L18" s="24"/>
      <c r="M18" s="24"/>
      <c r="N18" s="38"/>
      <c r="AH18">
        <v>7.340647058793729</v>
      </c>
      <c r="AI18">
        <v>127</v>
      </c>
      <c r="AJ18">
        <v>53</v>
      </c>
      <c r="AK18">
        <v>4.248622732469266</v>
      </c>
      <c r="AL18">
        <v>1340</v>
      </c>
      <c r="AM18">
        <v>4.248622732469266</v>
      </c>
      <c r="AN18">
        <v>0</v>
      </c>
      <c r="BC18"/>
      <c r="BD18"/>
      <c r="BE18"/>
      <c r="BF18"/>
      <c r="BG18"/>
      <c r="BH18"/>
      <c r="BI18"/>
      <c r="BJ18"/>
      <c r="BK18"/>
      <c r="BL18"/>
      <c r="BM18"/>
      <c r="BN18"/>
    </row>
    <row r="19" spans="1:66" ht="16.5" thickBot="1">
      <c r="A19" s="22">
        <v>17</v>
      </c>
      <c r="B19" s="64">
        <v>3.770390512194995</v>
      </c>
      <c r="C19" s="61">
        <v>8.315845057649542</v>
      </c>
      <c r="F19" s="42">
        <v>1</v>
      </c>
      <c r="I19" s="39"/>
      <c r="J19" s="43"/>
      <c r="K19" s="43"/>
      <c r="L19" s="43"/>
      <c r="M19" s="43"/>
      <c r="N19" s="44"/>
      <c r="AH19">
        <v>7.727150099584287</v>
      </c>
      <c r="AI19">
        <v>50</v>
      </c>
      <c r="AJ19">
        <v>189</v>
      </c>
      <c r="AK19">
        <v>4.635125773259824</v>
      </c>
      <c r="AL19">
        <v>1340</v>
      </c>
      <c r="AM19">
        <v>4.635125773259824</v>
      </c>
      <c r="AN19">
        <v>0</v>
      </c>
      <c r="BC19"/>
      <c r="BD19"/>
      <c r="BE19"/>
      <c r="BF19"/>
      <c r="BG19"/>
      <c r="BH19"/>
      <c r="BI19"/>
      <c r="BJ19"/>
      <c r="BK19"/>
      <c r="BL19"/>
      <c r="BM19"/>
      <c r="BN19"/>
    </row>
    <row r="20" spans="1:66" ht="15.75">
      <c r="A20" s="22">
        <v>18</v>
      </c>
      <c r="B20" s="64">
        <v>5.945495906687771</v>
      </c>
      <c r="C20" s="61">
        <v>10.490950452142316</v>
      </c>
      <c r="AH20">
        <v>8.113653140374844</v>
      </c>
      <c r="AI20">
        <v>13</v>
      </c>
      <c r="AJ20">
        <v>366</v>
      </c>
      <c r="AK20">
        <v>4.635125773259824</v>
      </c>
      <c r="AL20">
        <v>1699</v>
      </c>
      <c r="AM20">
        <v>4.635125773259824</v>
      </c>
      <c r="AN20">
        <v>0</v>
      </c>
      <c r="BC20"/>
      <c r="BD20"/>
      <c r="BE20"/>
      <c r="BF20"/>
      <c r="BG20"/>
      <c r="BH20"/>
      <c r="BI20"/>
      <c r="BJ20"/>
      <c r="BK20"/>
      <c r="BL20"/>
      <c r="BM20"/>
      <c r="BN20"/>
    </row>
    <row r="21" spans="1:66" ht="15.75">
      <c r="A21" s="22">
        <v>19</v>
      </c>
      <c r="B21" s="64">
        <v>5.067392077532238</v>
      </c>
      <c r="C21" s="61">
        <v>9.612846622986787</v>
      </c>
      <c r="AH21">
        <v>8.500156181165401</v>
      </c>
      <c r="AI21">
        <v>5</v>
      </c>
      <c r="AJ21">
        <v>706</v>
      </c>
      <c r="AK21">
        <v>5.0216288140503815</v>
      </c>
      <c r="AL21">
        <v>1699</v>
      </c>
      <c r="AM21">
        <v>5.0216288140503815</v>
      </c>
      <c r="AN21">
        <v>0</v>
      </c>
      <c r="BC21"/>
      <c r="BD21"/>
      <c r="BE21"/>
      <c r="BF21"/>
      <c r="BG21"/>
      <c r="BH21"/>
      <c r="BI21"/>
      <c r="BJ21"/>
      <c r="BK21"/>
      <c r="BL21"/>
      <c r="BM21"/>
      <c r="BN21"/>
    </row>
    <row r="22" spans="1:66" ht="15.75">
      <c r="A22" s="22">
        <v>20</v>
      </c>
      <c r="B22" s="64">
        <v>5.579672369341684</v>
      </c>
      <c r="C22" s="61">
        <v>10.125126914796226</v>
      </c>
      <c r="AH22">
        <v>8.88665922195596</v>
      </c>
      <c r="AI22">
        <v>1</v>
      </c>
      <c r="AJ22">
        <v>1016</v>
      </c>
      <c r="AK22">
        <v>5.0216288140503815</v>
      </c>
      <c r="AL22">
        <v>1512</v>
      </c>
      <c r="AM22">
        <v>5.0216288140503815</v>
      </c>
      <c r="AN22">
        <v>0</v>
      </c>
      <c r="BC22"/>
      <c r="BD22"/>
      <c r="BE22"/>
      <c r="BF22"/>
      <c r="BG22"/>
      <c r="BH22"/>
      <c r="BI22"/>
      <c r="BJ22"/>
      <c r="BK22"/>
      <c r="BL22"/>
      <c r="BM22"/>
      <c r="BN22"/>
    </row>
    <row r="23" spans="1:66" ht="15.75">
      <c r="A23" s="22">
        <v>21</v>
      </c>
      <c r="B23" s="64">
        <v>3.878311629724661</v>
      </c>
      <c r="C23" s="61">
        <v>8.423766175179207</v>
      </c>
      <c r="AH23">
        <v>9.273162262746517</v>
      </c>
      <c r="AI23">
        <v>0</v>
      </c>
      <c r="AJ23">
        <v>1414</v>
      </c>
      <c r="AK23">
        <v>5.408131854840939</v>
      </c>
      <c r="AL23">
        <v>1512</v>
      </c>
      <c r="AM23">
        <v>5.408131854840939</v>
      </c>
      <c r="AN23">
        <v>0</v>
      </c>
      <c r="BC23"/>
      <c r="BD23"/>
      <c r="BE23"/>
      <c r="BF23"/>
      <c r="BG23"/>
      <c r="BH23"/>
      <c r="BI23"/>
      <c r="BJ23"/>
      <c r="BK23"/>
      <c r="BL23"/>
      <c r="BM23"/>
      <c r="BN23"/>
    </row>
    <row r="24" spans="1:66" ht="15.75">
      <c r="A24" s="22">
        <v>22</v>
      </c>
      <c r="B24" s="64">
        <v>4.740264930915127</v>
      </c>
      <c r="C24" s="61">
        <v>9.285719476369666</v>
      </c>
      <c r="I24" s="45"/>
      <c r="AH24">
        <v>9.659665303537075</v>
      </c>
      <c r="AI24">
        <v>0</v>
      </c>
      <c r="AJ24">
        <v>1720</v>
      </c>
      <c r="AK24">
        <v>5.408131854840939</v>
      </c>
      <c r="AL24">
        <v>1308</v>
      </c>
      <c r="AM24">
        <v>5.408131854840939</v>
      </c>
      <c r="AN24">
        <v>1</v>
      </c>
      <c r="BC24"/>
      <c r="BD24"/>
      <c r="BE24"/>
      <c r="BF24"/>
      <c r="BG24"/>
      <c r="BH24"/>
      <c r="BI24"/>
      <c r="BJ24"/>
      <c r="BK24"/>
      <c r="BL24"/>
      <c r="BM24"/>
      <c r="BN24"/>
    </row>
    <row r="25" spans="1:66" ht="15.75">
      <c r="A25" s="22">
        <v>23</v>
      </c>
      <c r="B25" s="64">
        <v>4.009687109139671</v>
      </c>
      <c r="C25" s="61">
        <v>8.555141654594214</v>
      </c>
      <c r="AH25">
        <v>10.046168344327633</v>
      </c>
      <c r="AI25">
        <v>0</v>
      </c>
      <c r="AJ25">
        <v>1486</v>
      </c>
      <c r="AK25">
        <v>5.794634895631497</v>
      </c>
      <c r="AL25">
        <v>1308</v>
      </c>
      <c r="AM25">
        <v>5.794634895631497</v>
      </c>
      <c r="AN25">
        <v>1</v>
      </c>
      <c r="BC25"/>
      <c r="BD25"/>
      <c r="BE25"/>
      <c r="BF25"/>
      <c r="BG25"/>
      <c r="BH25"/>
      <c r="BI25"/>
      <c r="BJ25"/>
      <c r="BK25"/>
      <c r="BL25"/>
      <c r="BM25"/>
      <c r="BN25"/>
    </row>
    <row r="26" spans="1:66" ht="15.75">
      <c r="A26" s="22">
        <v>24</v>
      </c>
      <c r="B26" s="64">
        <v>4.159998015524364</v>
      </c>
      <c r="C26" s="61">
        <v>8.705452560978912</v>
      </c>
      <c r="AH26">
        <v>10.43267138511819</v>
      </c>
      <c r="AI26">
        <v>0</v>
      </c>
      <c r="AJ26">
        <v>1208</v>
      </c>
      <c r="AK26">
        <v>5.794634895631497</v>
      </c>
      <c r="AL26">
        <v>940</v>
      </c>
      <c r="AM26">
        <v>5.794634895631497</v>
      </c>
      <c r="AN26">
        <v>2</v>
      </c>
      <c r="BC26"/>
      <c r="BD26"/>
      <c r="BE26"/>
      <c r="BF26"/>
      <c r="BG26"/>
      <c r="BH26"/>
      <c r="BI26"/>
      <c r="BJ26"/>
      <c r="BK26"/>
      <c r="BL26"/>
      <c r="BM26"/>
      <c r="BN26"/>
    </row>
    <row r="27" spans="1:66" ht="15.75">
      <c r="A27" s="22">
        <v>25</v>
      </c>
      <c r="B27" s="64">
        <v>4.888626850857555</v>
      </c>
      <c r="C27" s="61">
        <v>9.434081396312099</v>
      </c>
      <c r="AH27">
        <v>10.819174425908749</v>
      </c>
      <c r="AI27">
        <v>0</v>
      </c>
      <c r="AJ27">
        <v>844</v>
      </c>
      <c r="AK27">
        <v>6.181137936422055</v>
      </c>
      <c r="AL27">
        <v>940</v>
      </c>
      <c r="AM27">
        <v>6.181137936422055</v>
      </c>
      <c r="AN27">
        <v>2</v>
      </c>
      <c r="BC27"/>
      <c r="BD27"/>
      <c r="BE27"/>
      <c r="BF27"/>
      <c r="BG27"/>
      <c r="BH27"/>
      <c r="BI27"/>
      <c r="BJ27"/>
      <c r="BK27"/>
      <c r="BL27"/>
      <c r="BM27"/>
      <c r="BN27"/>
    </row>
    <row r="28" spans="1:66" ht="15.75">
      <c r="A28" s="22">
        <v>26</v>
      </c>
      <c r="B28" s="64">
        <v>6.523144114158054</v>
      </c>
      <c r="C28" s="61">
        <v>11.068598659612602</v>
      </c>
      <c r="AH28">
        <v>11.205677466699306</v>
      </c>
      <c r="AI28">
        <v>0</v>
      </c>
      <c r="AJ28">
        <v>565</v>
      </c>
      <c r="AK28">
        <v>6.181137936422055</v>
      </c>
      <c r="AL28">
        <v>626</v>
      </c>
      <c r="AM28">
        <v>6.181137936422055</v>
      </c>
      <c r="AN28">
        <v>10</v>
      </c>
      <c r="BC28"/>
      <c r="BD28"/>
      <c r="BE28"/>
      <c r="BF28"/>
      <c r="BG28"/>
      <c r="BH28"/>
      <c r="BI28"/>
      <c r="BJ28"/>
      <c r="BK28"/>
      <c r="BL28"/>
      <c r="BM28"/>
      <c r="BN28"/>
    </row>
    <row r="29" spans="1:66" ht="15.75">
      <c r="A29" s="22">
        <v>27</v>
      </c>
      <c r="B29" s="64">
        <v>4.54862363954648</v>
      </c>
      <c r="C29" s="61">
        <v>9.094078185001031</v>
      </c>
      <c r="AH29">
        <v>11.592180507489864</v>
      </c>
      <c r="AI29">
        <v>0</v>
      </c>
      <c r="AJ29">
        <v>234</v>
      </c>
      <c r="AK29">
        <v>6.567640977212613</v>
      </c>
      <c r="AL29">
        <v>626</v>
      </c>
      <c r="AM29">
        <v>6.567640977212613</v>
      </c>
      <c r="AN29">
        <v>10</v>
      </c>
      <c r="BC29"/>
      <c r="BD29"/>
      <c r="BE29"/>
      <c r="BF29"/>
      <c r="BG29"/>
      <c r="BH29"/>
      <c r="BI29"/>
      <c r="BJ29"/>
      <c r="BK29"/>
      <c r="BL29"/>
      <c r="BM29"/>
      <c r="BN29"/>
    </row>
    <row r="30" spans="1:66" ht="15.75">
      <c r="A30" s="22">
        <v>28</v>
      </c>
      <c r="B30" s="64">
        <v>5.064873837684662</v>
      </c>
      <c r="C30" s="61">
        <v>9.61032838313921</v>
      </c>
      <c r="AH30">
        <v>11.978683548280422</v>
      </c>
      <c r="AI30">
        <v>0</v>
      </c>
      <c r="AJ30">
        <v>106</v>
      </c>
      <c r="AK30">
        <v>6.567640977212613</v>
      </c>
      <c r="AL30">
        <v>291</v>
      </c>
      <c r="AM30">
        <v>6.567640977212613</v>
      </c>
      <c r="AN30">
        <v>26</v>
      </c>
      <c r="BC30"/>
      <c r="BD30"/>
      <c r="BE30"/>
      <c r="BF30"/>
      <c r="BG30"/>
      <c r="BH30"/>
      <c r="BI30"/>
      <c r="BJ30"/>
      <c r="BK30"/>
      <c r="BL30"/>
      <c r="BM30"/>
      <c r="BN30"/>
    </row>
    <row r="31" spans="1:66" ht="15.75">
      <c r="A31" s="22">
        <v>29</v>
      </c>
      <c r="B31" s="64">
        <v>5.0304402890749245</v>
      </c>
      <c r="C31" s="61">
        <v>9.575894834529473</v>
      </c>
      <c r="AH31">
        <v>12.36518658907098</v>
      </c>
      <c r="AI31">
        <v>0</v>
      </c>
      <c r="AJ31">
        <v>42</v>
      </c>
      <c r="AK31">
        <v>6.954144018003171</v>
      </c>
      <c r="AL31">
        <v>291</v>
      </c>
      <c r="AM31">
        <v>6.954144018003171</v>
      </c>
      <c r="AN31">
        <v>26</v>
      </c>
      <c r="BC31"/>
      <c r="BD31"/>
      <c r="BE31"/>
      <c r="BF31"/>
      <c r="BG31"/>
      <c r="BH31"/>
      <c r="BI31"/>
      <c r="BJ31"/>
      <c r="BK31"/>
      <c r="BL31"/>
      <c r="BM31"/>
      <c r="BN31"/>
    </row>
    <row r="32" spans="1:66" ht="15.75">
      <c r="A32" s="22">
        <v>30</v>
      </c>
      <c r="B32" s="64">
        <v>5.31450909083545</v>
      </c>
      <c r="C32" s="61">
        <v>9.859963636289992</v>
      </c>
      <c r="AH32">
        <v>12.751689629861538</v>
      </c>
      <c r="AI32">
        <v>0</v>
      </c>
      <c r="AJ32">
        <v>6</v>
      </c>
      <c r="AK32">
        <v>6.954144018003171</v>
      </c>
      <c r="AL32">
        <v>127</v>
      </c>
      <c r="AM32">
        <v>6.954144018003171</v>
      </c>
      <c r="AN32">
        <v>53</v>
      </c>
      <c r="BC32"/>
      <c r="BD32"/>
      <c r="BE32"/>
      <c r="BF32"/>
      <c r="BG32"/>
      <c r="BH32"/>
      <c r="BI32"/>
      <c r="BJ32"/>
      <c r="BK32"/>
      <c r="BL32"/>
      <c r="BM32"/>
      <c r="BN32"/>
    </row>
    <row r="33" spans="1:66" ht="15.75">
      <c r="A33" s="22">
        <v>31</v>
      </c>
      <c r="B33" s="64">
        <v>5.114052504052647</v>
      </c>
      <c r="C33" s="61">
        <v>9.659507049507196</v>
      </c>
      <c r="AH33">
        <v>13.138192670652096</v>
      </c>
      <c r="AI33">
        <v>0</v>
      </c>
      <c r="AJ33">
        <v>6</v>
      </c>
      <c r="AK33">
        <v>7.340647058793729</v>
      </c>
      <c r="AL33">
        <v>127</v>
      </c>
      <c r="AM33">
        <v>7.340647058793729</v>
      </c>
      <c r="AN33">
        <v>53</v>
      </c>
      <c r="BC33"/>
      <c r="BD33"/>
      <c r="BE33"/>
      <c r="BF33"/>
      <c r="BG33"/>
      <c r="BH33"/>
      <c r="BI33"/>
      <c r="BJ33"/>
      <c r="BK33"/>
      <c r="BL33"/>
      <c r="BM33"/>
      <c r="BN33"/>
    </row>
    <row r="34" spans="1:66" ht="15.75">
      <c r="A34" s="22">
        <v>32</v>
      </c>
      <c r="B34" s="64">
        <v>5.404625935485159</v>
      </c>
      <c r="C34" s="61">
        <v>9.950080480939702</v>
      </c>
      <c r="AK34">
        <v>7.340647058793729</v>
      </c>
      <c r="AL34">
        <v>50</v>
      </c>
      <c r="AM34">
        <v>7.340647058793729</v>
      </c>
      <c r="AN34">
        <v>189</v>
      </c>
      <c r="BC34"/>
      <c r="BD34"/>
      <c r="BE34"/>
      <c r="BF34"/>
      <c r="BG34"/>
      <c r="BH34"/>
      <c r="BI34"/>
      <c r="BJ34"/>
      <c r="BK34"/>
      <c r="BL34"/>
      <c r="BM34"/>
      <c r="BN34"/>
    </row>
    <row r="35" spans="1:66" ht="15.75">
      <c r="A35" s="22">
        <v>33</v>
      </c>
      <c r="B35" s="64">
        <v>5.551925859963645</v>
      </c>
      <c r="C35" s="61">
        <v>10.09738040541819</v>
      </c>
      <c r="AK35">
        <v>7.727150099584287</v>
      </c>
      <c r="AL35">
        <v>50</v>
      </c>
      <c r="AM35">
        <v>7.727150099584287</v>
      </c>
      <c r="AN35">
        <v>189</v>
      </c>
      <c r="BC35"/>
      <c r="BD35"/>
      <c r="BE35"/>
      <c r="BF35"/>
      <c r="BG35"/>
      <c r="BH35"/>
      <c r="BI35"/>
      <c r="BJ35"/>
      <c r="BK35"/>
      <c r="BL35"/>
      <c r="BM35"/>
      <c r="BN35"/>
    </row>
    <row r="36" spans="1:66" ht="15.75">
      <c r="A36" s="22">
        <v>34</v>
      </c>
      <c r="B36" s="64">
        <v>5.779431393693075</v>
      </c>
      <c r="C36" s="61">
        <v>10.32488593914762</v>
      </c>
      <c r="AK36">
        <v>7.727150099584287</v>
      </c>
      <c r="AL36">
        <v>13</v>
      </c>
      <c r="AM36">
        <v>7.727150099584287</v>
      </c>
      <c r="AN36">
        <v>366</v>
      </c>
      <c r="BC36"/>
      <c r="BD36"/>
      <c r="BE36"/>
      <c r="BF36"/>
      <c r="BG36"/>
      <c r="BH36"/>
      <c r="BI36"/>
      <c r="BJ36"/>
      <c r="BK36"/>
      <c r="BL36"/>
      <c r="BM36"/>
      <c r="BN36"/>
    </row>
    <row r="37" spans="1:66" ht="15.75">
      <c r="A37" s="22">
        <v>35</v>
      </c>
      <c r="B37" s="64">
        <v>5.986985714448501</v>
      </c>
      <c r="C37" s="61">
        <v>10.53244025990305</v>
      </c>
      <c r="AK37">
        <v>8.113653140374844</v>
      </c>
      <c r="AL37">
        <v>13</v>
      </c>
      <c r="AM37">
        <v>8.113653140374844</v>
      </c>
      <c r="AN37">
        <v>366</v>
      </c>
      <c r="BC37"/>
      <c r="BD37"/>
      <c r="BE37"/>
      <c r="BF37"/>
      <c r="BG37"/>
      <c r="BH37"/>
      <c r="BI37"/>
      <c r="BJ37"/>
      <c r="BK37"/>
      <c r="BL37"/>
      <c r="BM37"/>
      <c r="BN37"/>
    </row>
    <row r="38" spans="1:66" ht="15.75">
      <c r="A38" s="22">
        <v>36</v>
      </c>
      <c r="B38" s="64">
        <v>5.364075930709378</v>
      </c>
      <c r="C38" s="61">
        <v>9.909530476163923</v>
      </c>
      <c r="AK38">
        <v>8.113653140374844</v>
      </c>
      <c r="AL38">
        <v>5</v>
      </c>
      <c r="AM38">
        <v>8.113653140374844</v>
      </c>
      <c r="AN38">
        <v>706</v>
      </c>
      <c r="BC38"/>
      <c r="BD38"/>
      <c r="BE38"/>
      <c r="BF38"/>
      <c r="BG38"/>
      <c r="BH38"/>
      <c r="BI38"/>
      <c r="BJ38"/>
      <c r="BK38"/>
      <c r="BL38"/>
      <c r="BM38"/>
      <c r="BN38"/>
    </row>
    <row r="39" spans="1:66" ht="15.75">
      <c r="A39" s="22">
        <v>37</v>
      </c>
      <c r="B39" s="64">
        <v>6.306039400920924</v>
      </c>
      <c r="C39" s="61">
        <v>10.851493946375474</v>
      </c>
      <c r="AK39">
        <v>8.500156181165401</v>
      </c>
      <c r="AL39">
        <v>5</v>
      </c>
      <c r="AM39">
        <v>8.500156181165401</v>
      </c>
      <c r="AN39">
        <v>706</v>
      </c>
      <c r="BC39"/>
      <c r="BD39"/>
      <c r="BE39"/>
      <c r="BF39"/>
      <c r="BG39"/>
      <c r="BH39"/>
      <c r="BI39"/>
      <c r="BJ39"/>
      <c r="BK39"/>
      <c r="BL39"/>
      <c r="BM39"/>
      <c r="BN39"/>
    </row>
    <row r="40" spans="1:66" ht="15.75">
      <c r="A40" s="22">
        <v>38</v>
      </c>
      <c r="B40" s="64">
        <v>4.669797134407517</v>
      </c>
      <c r="C40" s="61">
        <v>9.215251679862066</v>
      </c>
      <c r="AK40">
        <v>8.500156181165401</v>
      </c>
      <c r="AL40">
        <v>1</v>
      </c>
      <c r="AM40">
        <v>8.500156181165401</v>
      </c>
      <c r="AN40">
        <v>1016</v>
      </c>
      <c r="BC40"/>
      <c r="BD40"/>
      <c r="BE40"/>
      <c r="BF40"/>
      <c r="BG40"/>
      <c r="BH40"/>
      <c r="BI40"/>
      <c r="BJ40"/>
      <c r="BK40"/>
      <c r="BL40"/>
      <c r="BM40"/>
      <c r="BN40"/>
    </row>
    <row r="41" spans="1:66" ht="15.75">
      <c r="A41" s="22">
        <v>39</v>
      </c>
      <c r="B41" s="64">
        <v>5.017780776336769</v>
      </c>
      <c r="C41" s="61">
        <v>9.563235321791318</v>
      </c>
      <c r="AK41">
        <v>8.88665922195596</v>
      </c>
      <c r="AL41">
        <v>1</v>
      </c>
      <c r="AM41">
        <v>8.88665922195596</v>
      </c>
      <c r="AN41">
        <v>1016</v>
      </c>
      <c r="BC41"/>
      <c r="BD41"/>
      <c r="BE41"/>
      <c r="BF41"/>
      <c r="BG41"/>
      <c r="BH41"/>
      <c r="BI41"/>
      <c r="BJ41"/>
      <c r="BK41"/>
      <c r="BL41"/>
      <c r="BM41"/>
      <c r="BN41"/>
    </row>
    <row r="42" spans="1:66" ht="15.75">
      <c r="A42" s="22">
        <v>40</v>
      </c>
      <c r="B42" s="64">
        <v>5.352704420467816</v>
      </c>
      <c r="C42" s="61">
        <v>9.898158965922356</v>
      </c>
      <c r="AK42">
        <v>8.88665922195596</v>
      </c>
      <c r="AL42">
        <v>0</v>
      </c>
      <c r="AM42">
        <v>8.88665922195596</v>
      </c>
      <c r="AN42">
        <v>1414</v>
      </c>
      <c r="BC42"/>
      <c r="BD42"/>
      <c r="BE42"/>
      <c r="BF42"/>
      <c r="BG42"/>
      <c r="BH42"/>
      <c r="BI42"/>
      <c r="BJ42"/>
      <c r="BK42"/>
      <c r="BL42"/>
      <c r="BM42"/>
      <c r="BN42"/>
    </row>
    <row r="43" spans="1:66" ht="15.75">
      <c r="A43" s="22">
        <v>41</v>
      </c>
      <c r="B43" s="64">
        <v>5.066510879201461</v>
      </c>
      <c r="C43" s="61">
        <v>9.611965424656008</v>
      </c>
      <c r="AK43">
        <v>9.273162262746517</v>
      </c>
      <c r="AL43">
        <v>0</v>
      </c>
      <c r="AM43">
        <v>9.273162262746517</v>
      </c>
      <c r="AN43">
        <v>1414</v>
      </c>
      <c r="BC43"/>
      <c r="BD43"/>
      <c r="BE43"/>
      <c r="BF43"/>
      <c r="BG43"/>
      <c r="BH43"/>
      <c r="BI43"/>
      <c r="BJ43"/>
      <c r="BK43"/>
      <c r="BL43"/>
      <c r="BM43"/>
      <c r="BN43"/>
    </row>
    <row r="44" spans="1:66" ht="15.75">
      <c r="A44" s="22">
        <v>42</v>
      </c>
      <c r="B44" s="64">
        <v>5.527919027732207</v>
      </c>
      <c r="C44" s="61">
        <v>10.07337357318675</v>
      </c>
      <c r="AK44">
        <v>9.273162262746517</v>
      </c>
      <c r="AL44">
        <v>0</v>
      </c>
      <c r="AM44">
        <v>9.273162262746517</v>
      </c>
      <c r="AN44">
        <v>1720</v>
      </c>
      <c r="BC44"/>
      <c r="BD44"/>
      <c r="BE44"/>
      <c r="BF44"/>
      <c r="BG44"/>
      <c r="BH44"/>
      <c r="BI44"/>
      <c r="BJ44"/>
      <c r="BK44"/>
      <c r="BL44"/>
      <c r="BM44"/>
      <c r="BN44"/>
    </row>
    <row r="45" spans="1:66" ht="15.75">
      <c r="A45" s="22">
        <v>43</v>
      </c>
      <c r="B45" s="64">
        <v>6.1519328711825585</v>
      </c>
      <c r="C45" s="61">
        <v>10.697387416637108</v>
      </c>
      <c r="AK45">
        <v>9.659665303537075</v>
      </c>
      <c r="AL45">
        <v>0</v>
      </c>
      <c r="AM45">
        <v>9.659665303537075</v>
      </c>
      <c r="AN45">
        <v>1720</v>
      </c>
      <c r="BC45"/>
      <c r="BD45"/>
      <c r="BE45"/>
      <c r="BF45"/>
      <c r="BG45"/>
      <c r="BH45"/>
      <c r="BI45"/>
      <c r="BJ45"/>
      <c r="BK45"/>
      <c r="BL45"/>
      <c r="BM45"/>
      <c r="BN45"/>
    </row>
    <row r="46" spans="1:66" ht="15.75">
      <c r="A46" s="22">
        <v>44</v>
      </c>
      <c r="B46" s="64">
        <v>4.48881887484316</v>
      </c>
      <c r="C46" s="61">
        <v>9.034273420297708</v>
      </c>
      <c r="I46" s="45"/>
      <c r="AK46">
        <v>9.659665303537075</v>
      </c>
      <c r="AL46">
        <v>0</v>
      </c>
      <c r="AM46">
        <v>9.659665303537075</v>
      </c>
      <c r="AN46">
        <v>1486</v>
      </c>
      <c r="BC46"/>
      <c r="BD46"/>
      <c r="BE46"/>
      <c r="BF46"/>
      <c r="BG46"/>
      <c r="BH46"/>
      <c r="BI46"/>
      <c r="BJ46"/>
      <c r="BK46"/>
      <c r="BL46"/>
      <c r="BM46"/>
      <c r="BN46"/>
    </row>
    <row r="47" spans="1:66" ht="15.75">
      <c r="A47" s="22">
        <v>45</v>
      </c>
      <c r="B47" s="64">
        <v>5.379087965341979</v>
      </c>
      <c r="C47" s="61">
        <v>9.924542510796522</v>
      </c>
      <c r="AK47">
        <v>10.046168344327633</v>
      </c>
      <c r="AL47">
        <v>0</v>
      </c>
      <c r="AM47">
        <v>10.046168344327633</v>
      </c>
      <c r="AN47">
        <v>1486</v>
      </c>
      <c r="BC47"/>
      <c r="BD47"/>
      <c r="BE47"/>
      <c r="BF47"/>
      <c r="BG47"/>
      <c r="BH47"/>
      <c r="BI47"/>
      <c r="BJ47"/>
      <c r="BK47"/>
      <c r="BL47"/>
      <c r="BM47"/>
      <c r="BN47"/>
    </row>
    <row r="48" spans="1:66" ht="15.75">
      <c r="A48" s="22">
        <v>46</v>
      </c>
      <c r="B48" s="64">
        <v>3.042201402025425</v>
      </c>
      <c r="C48" s="61">
        <v>7.5876559474799645</v>
      </c>
      <c r="AK48">
        <v>10.046168344327633</v>
      </c>
      <c r="AL48">
        <v>0</v>
      </c>
      <c r="AM48">
        <v>10.046168344327633</v>
      </c>
      <c r="AN48">
        <v>1208</v>
      </c>
      <c r="BC48"/>
      <c r="BD48"/>
      <c r="BE48"/>
      <c r="BF48"/>
      <c r="BG48"/>
      <c r="BH48"/>
      <c r="BI48"/>
      <c r="BJ48"/>
      <c r="BK48"/>
      <c r="BL48"/>
      <c r="BM48"/>
      <c r="BN48"/>
    </row>
    <row r="49" spans="1:66" ht="15.75">
      <c r="A49" s="22">
        <v>47</v>
      </c>
      <c r="B49" s="64">
        <v>5.168639211510147</v>
      </c>
      <c r="C49" s="61">
        <v>9.71409375696469</v>
      </c>
      <c r="AK49">
        <v>10.43267138511819</v>
      </c>
      <c r="AL49">
        <v>0</v>
      </c>
      <c r="AM49">
        <v>10.43267138511819</v>
      </c>
      <c r="AN49">
        <v>1208</v>
      </c>
      <c r="BC49"/>
      <c r="BD49"/>
      <c r="BE49"/>
      <c r="BF49"/>
      <c r="BG49"/>
      <c r="BH49"/>
      <c r="BI49"/>
      <c r="BJ49"/>
      <c r="BK49"/>
      <c r="BL49"/>
      <c r="BM49"/>
      <c r="BN49"/>
    </row>
    <row r="50" spans="1:66" ht="15.75">
      <c r="A50" s="22">
        <v>48</v>
      </c>
      <c r="B50" s="64">
        <v>4.728229547282313</v>
      </c>
      <c r="C50" s="61">
        <v>9.273684092736858</v>
      </c>
      <c r="AK50">
        <v>10.43267138511819</v>
      </c>
      <c r="AL50">
        <v>0</v>
      </c>
      <c r="AM50">
        <v>10.43267138511819</v>
      </c>
      <c r="AN50">
        <v>844</v>
      </c>
      <c r="BC50"/>
      <c r="BD50"/>
      <c r="BE50"/>
      <c r="BF50"/>
      <c r="BG50"/>
      <c r="BH50"/>
      <c r="BI50"/>
      <c r="BJ50"/>
      <c r="BK50"/>
      <c r="BL50"/>
      <c r="BM50"/>
      <c r="BN50"/>
    </row>
    <row r="51" spans="1:66" ht="15.75">
      <c r="A51" s="22">
        <v>49</v>
      </c>
      <c r="B51" s="64">
        <v>4.5934652001241965</v>
      </c>
      <c r="C51" s="61">
        <v>9.13891974557874</v>
      </c>
      <c r="AK51">
        <v>10.819174425908749</v>
      </c>
      <c r="AL51">
        <v>0</v>
      </c>
      <c r="AM51">
        <v>10.819174425908749</v>
      </c>
      <c r="AN51">
        <v>844</v>
      </c>
      <c r="BC51"/>
      <c r="BD51"/>
      <c r="BE51"/>
      <c r="BF51"/>
      <c r="BG51"/>
      <c r="BH51"/>
      <c r="BI51"/>
      <c r="BJ51"/>
      <c r="BK51"/>
      <c r="BL51"/>
      <c r="BM51"/>
      <c r="BN51"/>
    </row>
    <row r="52" spans="1:66" ht="15.75">
      <c r="A52" s="22">
        <v>50</v>
      </c>
      <c r="B52" s="64">
        <v>5.486352851152913</v>
      </c>
      <c r="C52" s="61">
        <v>10.031807396607455</v>
      </c>
      <c r="AK52">
        <v>10.819174425908749</v>
      </c>
      <c r="AL52">
        <v>0</v>
      </c>
      <c r="AM52">
        <v>10.819174425908749</v>
      </c>
      <c r="AN52">
        <v>565</v>
      </c>
      <c r="BC52"/>
      <c r="BD52"/>
      <c r="BE52"/>
      <c r="BF52"/>
      <c r="BG52"/>
      <c r="BH52"/>
      <c r="BI52"/>
      <c r="BJ52"/>
      <c r="BK52"/>
      <c r="BL52"/>
      <c r="BM52"/>
      <c r="BN52"/>
    </row>
    <row r="53" spans="1:66" ht="15.75">
      <c r="A53" s="22">
        <v>51</v>
      </c>
      <c r="B53" s="64">
        <v>5.808234301770374</v>
      </c>
      <c r="C53" s="61">
        <v>10.353688847224916</v>
      </c>
      <c r="AK53">
        <v>11.205677466699306</v>
      </c>
      <c r="AL53">
        <v>0</v>
      </c>
      <c r="AM53">
        <v>11.205677466699306</v>
      </c>
      <c r="AN53">
        <v>565</v>
      </c>
      <c r="BC53"/>
      <c r="BD53"/>
      <c r="BE53"/>
      <c r="BF53"/>
      <c r="BG53"/>
      <c r="BH53"/>
      <c r="BI53"/>
      <c r="BJ53"/>
      <c r="BK53"/>
      <c r="BL53"/>
      <c r="BM53"/>
      <c r="BN53"/>
    </row>
    <row r="54" spans="1:66" ht="15.75">
      <c r="A54" s="22">
        <v>52</v>
      </c>
      <c r="B54" s="64">
        <v>4.723281261853653</v>
      </c>
      <c r="C54" s="61">
        <v>9.268735807308202</v>
      </c>
      <c r="AK54">
        <v>11.205677466699306</v>
      </c>
      <c r="AL54">
        <v>0</v>
      </c>
      <c r="AM54">
        <v>11.205677466699306</v>
      </c>
      <c r="AN54">
        <v>234</v>
      </c>
      <c r="BC54"/>
      <c r="BD54"/>
      <c r="BE54"/>
      <c r="BF54"/>
      <c r="BG54"/>
      <c r="BH54"/>
      <c r="BI54"/>
      <c r="BJ54"/>
      <c r="BK54"/>
      <c r="BL54"/>
      <c r="BM54"/>
      <c r="BN54"/>
    </row>
    <row r="55" spans="1:66" ht="15.75">
      <c r="A55" s="22">
        <v>53</v>
      </c>
      <c r="B55" s="64">
        <v>3.6992962157699316</v>
      </c>
      <c r="C55" s="61">
        <v>8.24475076122448</v>
      </c>
      <c r="AK55">
        <v>11.592180507489864</v>
      </c>
      <c r="AL55">
        <v>0</v>
      </c>
      <c r="AM55">
        <v>11.592180507489864</v>
      </c>
      <c r="AN55">
        <v>234</v>
      </c>
      <c r="BC55"/>
      <c r="BD55"/>
      <c r="BE55"/>
      <c r="BF55"/>
      <c r="BG55"/>
      <c r="BH55"/>
      <c r="BI55"/>
      <c r="BJ55"/>
      <c r="BK55"/>
      <c r="BL55"/>
      <c r="BM55"/>
      <c r="BN55"/>
    </row>
    <row r="56" spans="1:66" ht="15.75">
      <c r="A56" s="22">
        <v>54</v>
      </c>
      <c r="B56" s="64">
        <v>3.6053829483488036</v>
      </c>
      <c r="C56" s="61">
        <v>8.15083749380335</v>
      </c>
      <c r="AK56">
        <v>11.592180507489864</v>
      </c>
      <c r="AL56">
        <v>0</v>
      </c>
      <c r="AM56">
        <v>11.592180507489864</v>
      </c>
      <c r="AN56">
        <v>106</v>
      </c>
      <c r="BC56"/>
      <c r="BD56"/>
      <c r="BE56"/>
      <c r="BF56"/>
      <c r="BG56"/>
      <c r="BH56"/>
      <c r="BI56"/>
      <c r="BJ56"/>
      <c r="BK56"/>
      <c r="BL56"/>
      <c r="BM56"/>
      <c r="BN56"/>
    </row>
    <row r="57" spans="1:66" ht="15.75">
      <c r="A57" s="22">
        <v>55</v>
      </c>
      <c r="B57" s="64">
        <v>5.03890819978445</v>
      </c>
      <c r="C57" s="61">
        <v>9.58436274523899</v>
      </c>
      <c r="AK57">
        <v>11.978683548280422</v>
      </c>
      <c r="AL57">
        <v>0</v>
      </c>
      <c r="AM57">
        <v>11.978683548280422</v>
      </c>
      <c r="AN57">
        <v>106</v>
      </c>
      <c r="BC57"/>
      <c r="BD57"/>
      <c r="BE57"/>
      <c r="BF57"/>
      <c r="BG57"/>
      <c r="BH57"/>
      <c r="BI57"/>
      <c r="BJ57"/>
      <c r="BK57"/>
      <c r="BL57"/>
      <c r="BM57"/>
      <c r="BN57"/>
    </row>
    <row r="58" spans="1:66" ht="15.75">
      <c r="A58" s="22">
        <v>56</v>
      </c>
      <c r="B58" s="64">
        <v>5.030993048457079</v>
      </c>
      <c r="C58" s="61">
        <v>9.576447593911622</v>
      </c>
      <c r="AK58">
        <v>11.978683548280422</v>
      </c>
      <c r="AL58">
        <v>0</v>
      </c>
      <c r="AM58">
        <v>11.978683548280422</v>
      </c>
      <c r="AN58">
        <v>42</v>
      </c>
      <c r="BC58"/>
      <c r="BD58"/>
      <c r="BE58"/>
      <c r="BF58"/>
      <c r="BG58"/>
      <c r="BH58"/>
      <c r="BI58"/>
      <c r="BJ58"/>
      <c r="BK58"/>
      <c r="BL58"/>
      <c r="BM58"/>
      <c r="BN58"/>
    </row>
    <row r="59" spans="1:66" ht="15.75">
      <c r="A59" s="22">
        <v>57</v>
      </c>
      <c r="B59" s="64">
        <v>4.832454626469104</v>
      </c>
      <c r="C59" s="61">
        <v>9.37790917192365</v>
      </c>
      <c r="AK59">
        <v>12.36518658907098</v>
      </c>
      <c r="AL59">
        <v>0</v>
      </c>
      <c r="AM59">
        <v>12.36518658907098</v>
      </c>
      <c r="AN59">
        <v>42</v>
      </c>
      <c r="BC59"/>
      <c r="BD59"/>
      <c r="BE59"/>
      <c r="BF59"/>
      <c r="BG59"/>
      <c r="BH59"/>
      <c r="BI59"/>
      <c r="BJ59"/>
      <c r="BK59"/>
      <c r="BL59"/>
      <c r="BM59"/>
      <c r="BN59"/>
    </row>
    <row r="60" spans="1:66" ht="15.75">
      <c r="A60" s="22">
        <v>58</v>
      </c>
      <c r="B60" s="64">
        <v>3.3259170193118486</v>
      </c>
      <c r="C60" s="61">
        <v>7.871371564766397</v>
      </c>
      <c r="AK60">
        <v>12.36518658907098</v>
      </c>
      <c r="AL60">
        <v>0</v>
      </c>
      <c r="AM60">
        <v>12.36518658907098</v>
      </c>
      <c r="AN60">
        <v>6</v>
      </c>
      <c r="BC60"/>
      <c r="BD60"/>
      <c r="BE60"/>
      <c r="BF60"/>
      <c r="BG60"/>
      <c r="BH60"/>
      <c r="BI60"/>
      <c r="BJ60"/>
      <c r="BK60"/>
      <c r="BL60"/>
      <c r="BM60"/>
      <c r="BN60"/>
    </row>
    <row r="61" spans="1:66" ht="15.75">
      <c r="A61" s="22">
        <v>59</v>
      </c>
      <c r="B61" s="64">
        <v>3.2467104866102514</v>
      </c>
      <c r="C61" s="61">
        <v>7.7921650320647995</v>
      </c>
      <c r="AK61">
        <v>12.751689629861538</v>
      </c>
      <c r="AL61">
        <v>0</v>
      </c>
      <c r="AM61">
        <v>12.751689629861538</v>
      </c>
      <c r="AN61">
        <v>6</v>
      </c>
      <c r="BC61"/>
      <c r="BD61"/>
      <c r="BE61"/>
      <c r="BF61"/>
      <c r="BG61"/>
      <c r="BH61"/>
      <c r="BI61"/>
      <c r="BJ61"/>
      <c r="BK61"/>
      <c r="BL61"/>
      <c r="BM61"/>
      <c r="BN61"/>
    </row>
    <row r="62" spans="1:66" ht="15.75">
      <c r="A62" s="22">
        <v>60</v>
      </c>
      <c r="B62" s="64">
        <v>5.382243170574749</v>
      </c>
      <c r="C62" s="61">
        <v>9.927697716029298</v>
      </c>
      <c r="AK62">
        <v>12.751689629861538</v>
      </c>
      <c r="AL62">
        <v>0</v>
      </c>
      <c r="AM62">
        <v>12.751689629861538</v>
      </c>
      <c r="AN62">
        <v>6</v>
      </c>
      <c r="BC62"/>
      <c r="BD62"/>
      <c r="BE62"/>
      <c r="BF62"/>
      <c r="BG62"/>
      <c r="BH62"/>
      <c r="BI62"/>
      <c r="BJ62"/>
      <c r="BK62"/>
      <c r="BL62"/>
      <c r="BM62"/>
      <c r="BN62"/>
    </row>
    <row r="63" spans="1:66" ht="15.75">
      <c r="A63" s="22">
        <v>61</v>
      </c>
      <c r="B63" s="64">
        <v>5.400475491777568</v>
      </c>
      <c r="C63" s="61">
        <v>9.945930037232113</v>
      </c>
      <c r="AK63">
        <v>13.138192670652096</v>
      </c>
      <c r="AL63">
        <v>0</v>
      </c>
      <c r="AM63">
        <v>13.138192670652096</v>
      </c>
      <c r="AN63">
        <v>6</v>
      </c>
      <c r="BC63"/>
      <c r="BD63"/>
      <c r="BE63"/>
      <c r="BF63"/>
      <c r="BG63"/>
      <c r="BH63"/>
      <c r="BI63"/>
      <c r="BJ63"/>
      <c r="BK63"/>
      <c r="BL63"/>
      <c r="BM63"/>
      <c r="BN63"/>
    </row>
    <row r="64" spans="1:66" ht="15.75">
      <c r="A64" s="22">
        <v>62</v>
      </c>
      <c r="B64" s="64">
        <v>4.602693019799081</v>
      </c>
      <c r="C64" s="61">
        <v>9.148147565253627</v>
      </c>
      <c r="AK64">
        <v>13.138192670652096</v>
      </c>
      <c r="AL64">
        <v>0</v>
      </c>
      <c r="AM64">
        <v>13.138192670652096</v>
      </c>
      <c r="AN64">
        <v>0</v>
      </c>
      <c r="BC64"/>
      <c r="BD64"/>
      <c r="BE64"/>
      <c r="BF64"/>
      <c r="BG64"/>
      <c r="BH64"/>
      <c r="BI64"/>
      <c r="BJ64"/>
      <c r="BK64"/>
      <c r="BL64"/>
      <c r="BM64"/>
      <c r="BN64"/>
    </row>
    <row r="65" spans="1:66" ht="15.75">
      <c r="A65" s="22">
        <v>63</v>
      </c>
      <c r="B65" s="64">
        <v>3.6664337164293617</v>
      </c>
      <c r="C65" s="61">
        <v>8.211888261883907</v>
      </c>
      <c r="BC65"/>
      <c r="BD65"/>
      <c r="BE65"/>
      <c r="BF65"/>
      <c r="BG65"/>
      <c r="BH65"/>
      <c r="BI65"/>
      <c r="BJ65"/>
      <c r="BK65"/>
      <c r="BL65"/>
      <c r="BM65"/>
      <c r="BN65"/>
    </row>
    <row r="66" spans="1:66" ht="15.75">
      <c r="A66" s="22">
        <v>64</v>
      </c>
      <c r="B66" s="64">
        <v>4.990469517735092</v>
      </c>
      <c r="C66" s="61">
        <v>9.535924063189642</v>
      </c>
      <c r="BC66"/>
      <c r="BD66"/>
      <c r="BE66"/>
      <c r="BF66"/>
      <c r="BG66"/>
      <c r="BH66"/>
      <c r="BI66"/>
      <c r="BJ66"/>
      <c r="BK66"/>
      <c r="BL66"/>
      <c r="BM66"/>
      <c r="BN66"/>
    </row>
    <row r="67" spans="1:66" ht="15.75">
      <c r="A67" s="22">
        <v>65</v>
      </c>
      <c r="B67" s="64">
        <v>3.2329314683795007</v>
      </c>
      <c r="C67" s="61">
        <v>7.778386013834052</v>
      </c>
      <c r="AI67">
        <f aca="true" t="shared" si="0" ref="AI67:AN67">SUM(AI1:AI65)</f>
        <v>10000</v>
      </c>
      <c r="AJ67">
        <f t="shared" si="0"/>
        <v>10000</v>
      </c>
      <c r="AK67">
        <f t="shared" si="0"/>
        <v>457.43331445750056</v>
      </c>
      <c r="AL67">
        <f t="shared" si="0"/>
        <v>20000</v>
      </c>
      <c r="AM67">
        <f t="shared" si="0"/>
        <v>457.43331445750056</v>
      </c>
      <c r="AN67">
        <f t="shared" si="0"/>
        <v>20000</v>
      </c>
      <c r="BC67"/>
      <c r="BD67"/>
      <c r="BE67"/>
      <c r="BF67"/>
      <c r="BG67"/>
      <c r="BH67"/>
      <c r="BI67"/>
      <c r="BJ67"/>
      <c r="BK67"/>
      <c r="BL67"/>
      <c r="BM67"/>
      <c r="BN67"/>
    </row>
    <row r="68" spans="1:66" ht="15.75">
      <c r="A68" s="22">
        <v>66</v>
      </c>
      <c r="B68" s="64">
        <v>5.917861978416599</v>
      </c>
      <c r="C68" s="61">
        <v>10.463316523871148</v>
      </c>
      <c r="BC68"/>
      <c r="BD68"/>
      <c r="BE68"/>
      <c r="BF68"/>
      <c r="BG68"/>
      <c r="BH68"/>
      <c r="BI68"/>
      <c r="BJ68"/>
      <c r="BK68"/>
      <c r="BL68"/>
      <c r="BM68"/>
      <c r="BN68"/>
    </row>
    <row r="69" spans="1:66" ht="15.75">
      <c r="A69" s="22">
        <v>67</v>
      </c>
      <c r="B69" s="64">
        <v>5.437900718352786</v>
      </c>
      <c r="C69" s="61">
        <v>9.983355263807335</v>
      </c>
      <c r="BC69"/>
      <c r="BD69"/>
      <c r="BE69"/>
      <c r="BF69"/>
      <c r="BG69"/>
      <c r="BH69"/>
      <c r="BI69"/>
      <c r="BJ69"/>
      <c r="BK69"/>
      <c r="BL69"/>
      <c r="BM69"/>
      <c r="BN69"/>
    </row>
    <row r="70" spans="1:66" ht="15.75">
      <c r="A70" s="22">
        <v>68</v>
      </c>
      <c r="B70" s="64">
        <v>3.988393732617043</v>
      </c>
      <c r="C70" s="61">
        <v>8.533848278071588</v>
      </c>
      <c r="BC70"/>
      <c r="BD70"/>
      <c r="BE70"/>
      <c r="BF70"/>
      <c r="BG70"/>
      <c r="BH70"/>
      <c r="BI70"/>
      <c r="BJ70"/>
      <c r="BK70"/>
      <c r="BL70"/>
      <c r="BM70"/>
      <c r="BN70"/>
    </row>
    <row r="71" spans="1:66" ht="15.75">
      <c r="A71" s="22">
        <v>69</v>
      </c>
      <c r="B71" s="64">
        <v>3.524823489254138</v>
      </c>
      <c r="C71" s="61">
        <v>8.070278034708684</v>
      </c>
      <c r="BC71"/>
      <c r="BD71"/>
      <c r="BE71"/>
      <c r="BF71"/>
      <c r="BG71"/>
      <c r="BH71"/>
      <c r="BI71"/>
      <c r="BJ71"/>
      <c r="BK71"/>
      <c r="BL71"/>
      <c r="BM71"/>
      <c r="BN71"/>
    </row>
    <row r="72" spans="1:66" ht="15.75">
      <c r="A72" s="22">
        <v>70</v>
      </c>
      <c r="B72" s="64">
        <v>6.207064719751977</v>
      </c>
      <c r="C72" s="61">
        <v>10.75251926520653</v>
      </c>
      <c r="BC72"/>
      <c r="BD72"/>
      <c r="BE72"/>
      <c r="BF72"/>
      <c r="BG72"/>
      <c r="BH72"/>
      <c r="BI72"/>
      <c r="BJ72"/>
      <c r="BK72"/>
      <c r="BL72"/>
      <c r="BM72"/>
      <c r="BN72"/>
    </row>
    <row r="73" spans="1:66" ht="15.75">
      <c r="A73" s="22">
        <v>71</v>
      </c>
      <c r="B73" s="64">
        <v>5.844463160888995</v>
      </c>
      <c r="C73" s="61">
        <v>10.389917706343542</v>
      </c>
      <c r="BC73"/>
      <c r="BD73"/>
      <c r="BE73"/>
      <c r="BF73"/>
      <c r="BG73"/>
      <c r="BH73"/>
      <c r="BI73"/>
      <c r="BJ73"/>
      <c r="BK73"/>
      <c r="BL73"/>
      <c r="BM73"/>
      <c r="BN73"/>
    </row>
    <row r="74" spans="1:66" ht="15.75">
      <c r="A74" s="22">
        <v>72</v>
      </c>
      <c r="B74" s="64">
        <v>5.043301001229374</v>
      </c>
      <c r="C74" s="61">
        <v>9.58875554668392</v>
      </c>
      <c r="BC74"/>
      <c r="BD74"/>
      <c r="BE74"/>
      <c r="BF74"/>
      <c r="BG74"/>
      <c r="BH74"/>
      <c r="BI74"/>
      <c r="BJ74"/>
      <c r="BK74"/>
      <c r="BL74"/>
      <c r="BM74"/>
      <c r="BN74"/>
    </row>
    <row r="75" spans="1:66" ht="15.75">
      <c r="A75" s="22">
        <v>73</v>
      </c>
      <c r="B75" s="64">
        <v>5.228889877407492</v>
      </c>
      <c r="C75" s="61">
        <v>9.774344422862034</v>
      </c>
      <c r="BC75"/>
      <c r="BD75"/>
      <c r="BE75"/>
      <c r="BF75"/>
      <c r="BG75"/>
      <c r="BH75"/>
      <c r="BI75"/>
      <c r="BJ75"/>
      <c r="BK75"/>
      <c r="BL75"/>
      <c r="BM75"/>
      <c r="BN75"/>
    </row>
    <row r="76" spans="1:66" ht="15.75">
      <c r="A76" s="22">
        <v>74</v>
      </c>
      <c r="B76" s="64">
        <v>4.353948522770373</v>
      </c>
      <c r="C76" s="61">
        <v>8.899403068224915</v>
      </c>
      <c r="BC76"/>
      <c r="BD76"/>
      <c r="BE76"/>
      <c r="BF76"/>
      <c r="BG76"/>
      <c r="BH76"/>
      <c r="BI76"/>
      <c r="BJ76"/>
      <c r="BK76"/>
      <c r="BL76"/>
      <c r="BM76"/>
      <c r="BN76"/>
    </row>
    <row r="77" spans="1:66" ht="15.75">
      <c r="A77" s="22">
        <v>75</v>
      </c>
      <c r="B77" s="64">
        <v>4.347384119781862</v>
      </c>
      <c r="C77" s="61">
        <v>8.892838665236404</v>
      </c>
      <c r="BC77"/>
      <c r="BD77"/>
      <c r="BE77"/>
      <c r="BF77"/>
      <c r="BG77"/>
      <c r="BH77"/>
      <c r="BI77"/>
      <c r="BJ77"/>
      <c r="BK77"/>
      <c r="BL77"/>
      <c r="BM77"/>
      <c r="BN77"/>
    </row>
    <row r="78" spans="1:66" ht="15.75">
      <c r="A78" s="22">
        <v>76</v>
      </c>
      <c r="B78" s="64">
        <v>2.884077991840852</v>
      </c>
      <c r="C78" s="61">
        <v>7.429532537295395</v>
      </c>
      <c r="BC78"/>
      <c r="BD78"/>
      <c r="BE78"/>
      <c r="BF78"/>
      <c r="BG78"/>
      <c r="BH78"/>
      <c r="BI78"/>
      <c r="BJ78"/>
      <c r="BK78"/>
      <c r="BL78"/>
      <c r="BM78"/>
      <c r="BN78"/>
    </row>
    <row r="79" spans="1:66" ht="15.75">
      <c r="A79" s="22">
        <v>77</v>
      </c>
      <c r="B79" s="64">
        <v>4.47321422440811</v>
      </c>
      <c r="C79" s="61">
        <v>9.018668769862659</v>
      </c>
      <c r="BC79"/>
      <c r="BD79"/>
      <c r="BE79"/>
      <c r="BF79"/>
      <c r="BG79"/>
      <c r="BH79"/>
      <c r="BI79"/>
      <c r="BJ79"/>
      <c r="BK79"/>
      <c r="BL79"/>
      <c r="BM79"/>
      <c r="BN79"/>
    </row>
    <row r="80" spans="1:66" ht="15.75">
      <c r="A80" s="22">
        <v>78</v>
      </c>
      <c r="B80" s="64">
        <v>4.815041990940552</v>
      </c>
      <c r="C80" s="61">
        <v>9.3604965363951</v>
      </c>
      <c r="BC80"/>
      <c r="BD80"/>
      <c r="BE80"/>
      <c r="BF80"/>
      <c r="BG80"/>
      <c r="BH80"/>
      <c r="BI80"/>
      <c r="BJ80"/>
      <c r="BK80"/>
      <c r="BL80"/>
      <c r="BM80"/>
      <c r="BN80"/>
    </row>
    <row r="81" spans="1:66" ht="15.75">
      <c r="A81" s="22">
        <v>79</v>
      </c>
      <c r="B81" s="64">
        <v>5.806551767327231</v>
      </c>
      <c r="C81" s="61">
        <v>10.35200631278177</v>
      </c>
      <c r="BC81"/>
      <c r="BD81"/>
      <c r="BE81"/>
      <c r="BF81"/>
      <c r="BG81"/>
      <c r="BH81"/>
      <c r="BI81"/>
      <c r="BJ81"/>
      <c r="BK81"/>
      <c r="BL81"/>
      <c r="BM81"/>
      <c r="BN81"/>
    </row>
    <row r="82" spans="1:66" ht="15.75">
      <c r="A82" s="22">
        <v>80</v>
      </c>
      <c r="B82" s="64">
        <v>5.34053895773291</v>
      </c>
      <c r="C82" s="61">
        <v>9.885993503187455</v>
      </c>
      <c r="BC82"/>
      <c r="BD82"/>
      <c r="BE82"/>
      <c r="BF82"/>
      <c r="BG82"/>
      <c r="BH82"/>
      <c r="BI82"/>
      <c r="BJ82"/>
      <c r="BK82"/>
      <c r="BL82"/>
      <c r="BM82"/>
      <c r="BN82"/>
    </row>
    <row r="83" spans="1:66" ht="15.75">
      <c r="A83" s="22">
        <v>81</v>
      </c>
      <c r="B83" s="64">
        <v>7.321550577169558</v>
      </c>
      <c r="C83" s="61">
        <v>11.867005122624104</v>
      </c>
      <c r="BC83"/>
      <c r="BD83"/>
      <c r="BE83"/>
      <c r="BF83"/>
      <c r="BG83"/>
      <c r="BH83"/>
      <c r="BI83"/>
      <c r="BJ83"/>
      <c r="BK83"/>
      <c r="BL83"/>
      <c r="BM83"/>
      <c r="BN83"/>
    </row>
    <row r="84" spans="1:66" ht="15.75">
      <c r="A84" s="22">
        <v>82</v>
      </c>
      <c r="B84" s="64">
        <v>4.769252449737106</v>
      </c>
      <c r="C84" s="61">
        <v>9.314706995191655</v>
      </c>
      <c r="BC84"/>
      <c r="BD84"/>
      <c r="BE84"/>
      <c r="BF84"/>
      <c r="BG84"/>
      <c r="BH84"/>
      <c r="BI84"/>
      <c r="BJ84"/>
      <c r="BK84"/>
      <c r="BL84"/>
      <c r="BM84"/>
      <c r="BN84"/>
    </row>
    <row r="85" spans="1:66" ht="15.75">
      <c r="A85" s="22">
        <v>83</v>
      </c>
      <c r="B85" s="64">
        <v>4.575212731294092</v>
      </c>
      <c r="C85" s="61">
        <v>9.120667276748643</v>
      </c>
      <c r="BC85"/>
      <c r="BD85"/>
      <c r="BE85"/>
      <c r="BF85"/>
      <c r="BG85"/>
      <c r="BH85"/>
      <c r="BI85"/>
      <c r="BJ85"/>
      <c r="BK85"/>
      <c r="BL85"/>
      <c r="BM85"/>
      <c r="BN85"/>
    </row>
    <row r="86" spans="1:66" ht="15.75">
      <c r="A86" s="22">
        <v>84</v>
      </c>
      <c r="B86" s="64">
        <v>4.201774306118379</v>
      </c>
      <c r="C86" s="61">
        <v>8.747228851572928</v>
      </c>
      <c r="BC86"/>
      <c r="BD86"/>
      <c r="BE86"/>
      <c r="BF86"/>
      <c r="BG86"/>
      <c r="BH86"/>
      <c r="BI86"/>
      <c r="BJ86"/>
      <c r="BK86"/>
      <c r="BL86"/>
      <c r="BM86"/>
      <c r="BN86"/>
    </row>
    <row r="87" spans="1:66" ht="15.75">
      <c r="A87" s="22">
        <v>85</v>
      </c>
      <c r="B87" s="64">
        <v>4.380336273101694</v>
      </c>
      <c r="C87" s="61">
        <v>8.925790818556242</v>
      </c>
      <c r="BC87"/>
      <c r="BD87"/>
      <c r="BE87"/>
      <c r="BF87"/>
      <c r="BG87"/>
      <c r="BH87"/>
      <c r="BI87"/>
      <c r="BJ87"/>
      <c r="BK87"/>
      <c r="BL87"/>
      <c r="BM87"/>
      <c r="BN87"/>
    </row>
    <row r="88" spans="1:66" ht="15.75">
      <c r="A88" s="22">
        <v>86</v>
      </c>
      <c r="B88" s="64">
        <v>6.0599312371312735</v>
      </c>
      <c r="C88" s="61">
        <v>10.605385782585818</v>
      </c>
      <c r="BC88"/>
      <c r="BD88"/>
      <c r="BE88"/>
      <c r="BF88"/>
      <c r="BG88"/>
      <c r="BH88"/>
      <c r="BI88"/>
      <c r="BJ88"/>
      <c r="BK88"/>
      <c r="BL88"/>
      <c r="BM88"/>
      <c r="BN88"/>
    </row>
    <row r="89" spans="1:66" ht="15.75">
      <c r="A89" s="22">
        <v>87</v>
      </c>
      <c r="B89" s="64">
        <v>4.365852400893981</v>
      </c>
      <c r="C89" s="61">
        <v>8.911306946348523</v>
      </c>
      <c r="BC89"/>
      <c r="BD89"/>
      <c r="BE89"/>
      <c r="BF89"/>
      <c r="BG89"/>
      <c r="BH89"/>
      <c r="BI89"/>
      <c r="BJ89"/>
      <c r="BK89"/>
      <c r="BL89"/>
      <c r="BM89"/>
      <c r="BN89"/>
    </row>
    <row r="90" spans="1:66" ht="15.75">
      <c r="A90" s="22">
        <v>88</v>
      </c>
      <c r="B90" s="64">
        <v>4.943946002272295</v>
      </c>
      <c r="C90" s="61">
        <v>9.489400547726843</v>
      </c>
      <c r="BC90"/>
      <c r="BD90"/>
      <c r="BE90"/>
      <c r="BF90"/>
      <c r="BG90"/>
      <c r="BH90"/>
      <c r="BI90"/>
      <c r="BJ90"/>
      <c r="BK90"/>
      <c r="BL90"/>
      <c r="BM90"/>
      <c r="BN90"/>
    </row>
    <row r="91" spans="1:66" ht="15.75">
      <c r="A91" s="22">
        <v>89</v>
      </c>
      <c r="B91" s="64">
        <v>6.419857535373244</v>
      </c>
      <c r="C91" s="61">
        <v>10.96531208082779</v>
      </c>
      <c r="BC91"/>
      <c r="BD91"/>
      <c r="BE91"/>
      <c r="BF91"/>
      <c r="BG91"/>
      <c r="BH91"/>
      <c r="BI91"/>
      <c r="BJ91"/>
      <c r="BK91"/>
      <c r="BL91"/>
      <c r="BM91"/>
      <c r="BN91"/>
    </row>
    <row r="92" spans="1:66" ht="15.75">
      <c r="A92" s="22">
        <v>90</v>
      </c>
      <c r="B92" s="64">
        <v>3.7254190553701214</v>
      </c>
      <c r="C92" s="61">
        <v>8.270873600824666</v>
      </c>
      <c r="BC92"/>
      <c r="BD92"/>
      <c r="BE92"/>
      <c r="BF92"/>
      <c r="BG92"/>
      <c r="BH92"/>
      <c r="BI92"/>
      <c r="BJ92"/>
      <c r="BK92"/>
      <c r="BL92"/>
      <c r="BM92"/>
      <c r="BN92"/>
    </row>
    <row r="93" spans="1:66" ht="15.75">
      <c r="A93" s="22">
        <v>91</v>
      </c>
      <c r="B93" s="64">
        <v>6.4767787374054455</v>
      </c>
      <c r="C93" s="61">
        <v>11.022233282859995</v>
      </c>
      <c r="BC93"/>
      <c r="BD93"/>
      <c r="BE93"/>
      <c r="BF93"/>
      <c r="BG93"/>
      <c r="BH93"/>
      <c r="BI93"/>
      <c r="BJ93"/>
      <c r="BK93"/>
      <c r="BL93"/>
      <c r="BM93"/>
      <c r="BN93"/>
    </row>
    <row r="94" spans="1:66" ht="15.75">
      <c r="A94" s="22">
        <v>92</v>
      </c>
      <c r="B94" s="64">
        <v>3.3068332593881387</v>
      </c>
      <c r="C94" s="61">
        <v>7.8522878048426845</v>
      </c>
      <c r="BC94"/>
      <c r="BD94"/>
      <c r="BE94"/>
      <c r="BF94"/>
      <c r="BG94"/>
      <c r="BH94"/>
      <c r="BI94"/>
      <c r="BJ94"/>
      <c r="BK94"/>
      <c r="BL94"/>
      <c r="BM94"/>
      <c r="BN94"/>
    </row>
    <row r="95" spans="1:66" ht="15.75">
      <c r="A95" s="22">
        <v>93</v>
      </c>
      <c r="B95" s="64">
        <v>4.347952543593845</v>
      </c>
      <c r="C95" s="61">
        <v>8.893407089048385</v>
      </c>
      <c r="BC95"/>
      <c r="BD95"/>
      <c r="BE95"/>
      <c r="BF95"/>
      <c r="BG95"/>
      <c r="BH95"/>
      <c r="BI95"/>
      <c r="BJ95"/>
      <c r="BK95"/>
      <c r="BL95"/>
      <c r="BM95"/>
      <c r="BN95"/>
    </row>
    <row r="96" spans="1:66" ht="15.75">
      <c r="A96" s="22">
        <v>94</v>
      </c>
      <c r="B96" s="64">
        <v>4.861433148109531</v>
      </c>
      <c r="C96" s="61">
        <v>9.406887693564078</v>
      </c>
      <c r="BC96"/>
      <c r="BD96"/>
      <c r="BE96"/>
      <c r="BF96"/>
      <c r="BG96"/>
      <c r="BH96"/>
      <c r="BI96"/>
      <c r="BJ96"/>
      <c r="BK96"/>
      <c r="BL96"/>
      <c r="BM96"/>
      <c r="BN96"/>
    </row>
    <row r="97" spans="1:66" ht="15.75">
      <c r="A97" s="22">
        <v>95</v>
      </c>
      <c r="B97" s="64">
        <v>6.037041527123842</v>
      </c>
      <c r="C97" s="61">
        <v>10.582496072578387</v>
      </c>
      <c r="BC97"/>
      <c r="BD97"/>
      <c r="BE97"/>
      <c r="BF97"/>
      <c r="BG97"/>
      <c r="BH97"/>
      <c r="BI97"/>
      <c r="BJ97"/>
      <c r="BK97"/>
      <c r="BL97"/>
      <c r="BM97"/>
      <c r="BN97"/>
    </row>
    <row r="98" spans="1:66" ht="15.75">
      <c r="A98" s="22">
        <v>96</v>
      </c>
      <c r="B98" s="64">
        <v>4.785060718556437</v>
      </c>
      <c r="C98" s="61">
        <v>9.330515264010977</v>
      </c>
      <c r="BC98"/>
      <c r="BD98"/>
      <c r="BE98"/>
      <c r="BF98"/>
      <c r="BG98"/>
      <c r="BH98"/>
      <c r="BI98"/>
      <c r="BJ98"/>
      <c r="BK98"/>
      <c r="BL98"/>
      <c r="BM98"/>
      <c r="BN98"/>
    </row>
    <row r="99" spans="1:66" ht="15.75">
      <c r="A99" s="22">
        <v>97</v>
      </c>
      <c r="B99" s="64">
        <v>5.107470178507034</v>
      </c>
      <c r="C99" s="61">
        <v>9.652924723961583</v>
      </c>
      <c r="BC99"/>
      <c r="BD99"/>
      <c r="BE99"/>
      <c r="BF99"/>
      <c r="BG99"/>
      <c r="BH99"/>
      <c r="BI99"/>
      <c r="BJ99"/>
      <c r="BK99"/>
      <c r="BL99"/>
      <c r="BM99"/>
      <c r="BN99"/>
    </row>
    <row r="100" spans="1:66" ht="15.75">
      <c r="A100" s="22">
        <v>98</v>
      </c>
      <c r="B100" s="64">
        <v>6.640041841769088</v>
      </c>
      <c r="C100" s="61">
        <v>11.185496387223633</v>
      </c>
      <c r="BC100"/>
      <c r="BD100"/>
      <c r="BE100"/>
      <c r="BF100"/>
      <c r="BG100"/>
      <c r="BH100"/>
      <c r="BI100"/>
      <c r="BJ100"/>
      <c r="BK100"/>
      <c r="BL100"/>
      <c r="BM100"/>
      <c r="BN100"/>
    </row>
    <row r="101" spans="1:66" ht="15.75">
      <c r="A101" s="22">
        <v>99</v>
      </c>
      <c r="B101" s="64">
        <v>5.55300617775911</v>
      </c>
      <c r="C101" s="61">
        <v>10.098460723213654</v>
      </c>
      <c r="BC101"/>
      <c r="BD101"/>
      <c r="BE101"/>
      <c r="BF101"/>
      <c r="BG101"/>
      <c r="BH101"/>
      <c r="BI101"/>
      <c r="BJ101"/>
      <c r="BK101"/>
      <c r="BL101"/>
      <c r="BM101"/>
      <c r="BN101"/>
    </row>
    <row r="102" spans="1:66" ht="15.75">
      <c r="A102" s="22">
        <v>100</v>
      </c>
      <c r="B102" s="64">
        <v>4.173217746862936</v>
      </c>
      <c r="C102" s="61">
        <v>8.718672292317482</v>
      </c>
      <c r="BC102"/>
      <c r="BD102"/>
      <c r="BE102"/>
      <c r="BF102"/>
      <c r="BG102"/>
      <c r="BH102"/>
      <c r="BI102"/>
      <c r="BJ102"/>
      <c r="BK102"/>
      <c r="BL102"/>
      <c r="BM102"/>
      <c r="BN102"/>
    </row>
    <row r="103" spans="1:2" ht="15.75">
      <c r="A103" s="46">
        <v>101</v>
      </c>
      <c r="B103" s="46" t="s">
        <v>23</v>
      </c>
    </row>
  </sheetData>
  <mergeCells count="2">
    <mergeCell ref="I4:J4"/>
    <mergeCell ref="K4:L4"/>
  </mergeCells>
  <printOptions/>
  <pageMargins left="0.75" right="0.75" top="1" bottom="1" header="0.5" footer="0.5"/>
  <pageSetup horizontalDpi="200" verticalDpi="2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codeName="Sheet751"/>
  <dimension ref="A1:BN103"/>
  <sheetViews>
    <sheetView workbookViewId="0" topLeftCell="A1">
      <selection activeCell="I2" sqref="I2"/>
    </sheetView>
  </sheetViews>
  <sheetFormatPr defaultColWidth="9.140625" defaultRowHeight="12.75"/>
  <cols>
    <col min="1" max="1" width="9.140625" style="22" customWidth="1"/>
    <col min="2" max="2" width="9.7109375" style="62" customWidth="1"/>
    <col min="3" max="3" width="9.7109375" style="59" customWidth="1"/>
    <col min="4" max="4" width="8.8515625" style="0" customWidth="1"/>
    <col min="5" max="5" width="14.421875" style="15" customWidth="1"/>
    <col min="6" max="11" width="10.28125" style="15" customWidth="1"/>
    <col min="12" max="12" width="12.28125" style="15" customWidth="1"/>
    <col min="13" max="13" width="14.00390625" style="15" customWidth="1"/>
    <col min="14" max="17" width="10.28125" style="15" customWidth="1"/>
    <col min="18" max="19" width="10.28125" style="0" customWidth="1"/>
    <col min="20" max="20" width="16.28125" style="0" customWidth="1"/>
    <col min="21" max="22" width="12.8515625" style="0" customWidth="1"/>
    <col min="23" max="54" width="10.28125" style="0" customWidth="1"/>
    <col min="55" max="16384" width="10.28125" style="15" customWidth="1"/>
  </cols>
  <sheetData>
    <row r="1" spans="1:66" ht="30.75">
      <c r="A1" s="14" t="s">
        <v>71</v>
      </c>
      <c r="I1"/>
      <c r="J1"/>
      <c r="K1"/>
      <c r="L1"/>
      <c r="M1"/>
      <c r="N1"/>
      <c r="O1"/>
      <c r="Q1"/>
      <c r="AK1">
        <v>-5.815288421512514</v>
      </c>
      <c r="AL1">
        <v>0</v>
      </c>
      <c r="AM1">
        <v>-5.815288421512514</v>
      </c>
      <c r="AN1">
        <v>0</v>
      </c>
      <c r="BC1"/>
      <c r="BD1"/>
      <c r="BE1"/>
      <c r="BF1"/>
      <c r="BG1"/>
      <c r="BH1"/>
      <c r="BI1"/>
      <c r="BJ1"/>
      <c r="BK1"/>
      <c r="BL1"/>
      <c r="BM1"/>
      <c r="BN1"/>
    </row>
    <row r="2" spans="1:66" s="20" customFormat="1" ht="63.75" thickBot="1">
      <c r="A2" s="16" t="s">
        <v>17</v>
      </c>
      <c r="B2" s="63" t="s">
        <v>29</v>
      </c>
      <c r="C2" s="60" t="s">
        <v>28</v>
      </c>
      <c r="D2"/>
      <c r="E2" s="17" t="s">
        <v>18</v>
      </c>
      <c r="F2" s="18"/>
      <c r="G2" s="19"/>
      <c r="I2" s="21"/>
      <c r="J2" s="21"/>
      <c r="K2" s="21"/>
      <c r="L2" s="21"/>
      <c r="M2" s="21"/>
      <c r="N2" s="21"/>
      <c r="O2" s="21"/>
      <c r="Q2" s="21"/>
      <c r="R2"/>
      <c r="S2"/>
      <c r="T2"/>
      <c r="U2"/>
      <c r="V2"/>
      <c r="W2" s="21"/>
      <c r="X2" s="21"/>
      <c r="Y2"/>
      <c r="Z2"/>
      <c r="AA2"/>
      <c r="AB2"/>
      <c r="AC2"/>
      <c r="AD2"/>
      <c r="AE2"/>
      <c r="AF2"/>
      <c r="AG2"/>
      <c r="AH2">
        <v>-5.815288421512514</v>
      </c>
      <c r="AI2"/>
      <c r="AJ2"/>
      <c r="AK2">
        <v>-5.815288421512514</v>
      </c>
      <c r="AL2">
        <v>2</v>
      </c>
      <c r="AM2">
        <v>-5.815288421512514</v>
      </c>
      <c r="AN2">
        <v>2</v>
      </c>
      <c r="AO2"/>
      <c r="AP2"/>
      <c r="AQ2"/>
      <c r="AR2"/>
      <c r="AS2"/>
      <c r="AT2"/>
      <c r="AU2"/>
      <c r="AV2"/>
      <c r="AW2"/>
      <c r="AX2"/>
      <c r="AY2"/>
      <c r="AZ2"/>
      <c r="BA2"/>
      <c r="BB2"/>
      <c r="BC2" s="21"/>
      <c r="BD2" s="21"/>
      <c r="BE2" s="21"/>
      <c r="BF2" s="21"/>
      <c r="BG2" s="21"/>
      <c r="BH2" s="21"/>
      <c r="BI2" s="21"/>
      <c r="BJ2" s="21"/>
      <c r="BK2" s="21"/>
      <c r="BL2" s="21"/>
      <c r="BM2" s="21"/>
      <c r="BN2" s="21"/>
    </row>
    <row r="3" spans="1:66" ht="16.5" thickBot="1">
      <c r="A3" s="22">
        <v>1</v>
      </c>
      <c r="B3" s="64">
        <v>7.770158769512202</v>
      </c>
      <c r="C3" s="61">
        <v>7.536090028754169</v>
      </c>
      <c r="E3" s="23"/>
      <c r="F3" s="24">
        <v>10000</v>
      </c>
      <c r="G3" s="94" t="s">
        <v>76</v>
      </c>
      <c r="AH3">
        <v>-5.108161088825136</v>
      </c>
      <c r="AI3">
        <v>2</v>
      </c>
      <c r="AJ3">
        <v>2</v>
      </c>
      <c r="AK3">
        <v>-5.108161088825136</v>
      </c>
      <c r="AL3">
        <v>2</v>
      </c>
      <c r="AM3">
        <v>-5.108161088825136</v>
      </c>
      <c r="AN3">
        <v>2</v>
      </c>
      <c r="BC3"/>
      <c r="BD3"/>
      <c r="BE3"/>
      <c r="BF3"/>
      <c r="BG3"/>
      <c r="BH3"/>
      <c r="BI3"/>
      <c r="BJ3"/>
      <c r="BK3"/>
      <c r="BL3"/>
      <c r="BM3"/>
      <c r="BN3"/>
    </row>
    <row r="4" spans="1:66" ht="19.5" thickBot="1">
      <c r="A4" s="22">
        <v>2</v>
      </c>
      <c r="B4" s="64">
        <v>6.879004870534165</v>
      </c>
      <c r="C4" s="61">
        <v>0.3069855009767141</v>
      </c>
      <c r="E4" s="23"/>
      <c r="F4" s="26">
        <v>146.00000018253922</v>
      </c>
      <c r="G4" s="25" t="s">
        <v>19</v>
      </c>
      <c r="I4" s="133" t="s">
        <v>26</v>
      </c>
      <c r="J4" s="134"/>
      <c r="K4" s="135" t="s">
        <v>27</v>
      </c>
      <c r="L4" s="136"/>
      <c r="M4" s="28" t="s">
        <v>20</v>
      </c>
      <c r="N4" s="27"/>
      <c r="P4" s="29"/>
      <c r="AH4">
        <v>-4.401033756137758</v>
      </c>
      <c r="AI4">
        <v>0</v>
      </c>
      <c r="AJ4">
        <v>0</v>
      </c>
      <c r="AK4">
        <v>-5.108161088825136</v>
      </c>
      <c r="AL4">
        <v>0</v>
      </c>
      <c r="AM4">
        <v>-5.108161088825136</v>
      </c>
      <c r="AN4">
        <v>0</v>
      </c>
      <c r="BC4"/>
      <c r="BD4"/>
      <c r="BE4"/>
      <c r="BF4"/>
      <c r="BG4"/>
      <c r="BH4"/>
      <c r="BI4"/>
      <c r="BJ4"/>
      <c r="BK4"/>
      <c r="BL4"/>
      <c r="BM4"/>
      <c r="BN4"/>
    </row>
    <row r="5" spans="1:66" ht="17.25">
      <c r="A5" s="22">
        <v>3</v>
      </c>
      <c r="B5" s="64">
        <v>5.069269156491355</v>
      </c>
      <c r="C5" s="61">
        <v>6.095808137768458</v>
      </c>
      <c r="E5" s="30"/>
      <c r="F5" s="31">
        <f>F4/60</f>
        <v>2.4333333363756537</v>
      </c>
      <c r="G5" s="32" t="s">
        <v>21</v>
      </c>
      <c r="I5" s="49" t="s">
        <v>12</v>
      </c>
      <c r="J5" s="50">
        <v>4.97815435558313</v>
      </c>
      <c r="K5" s="54" t="s">
        <v>12</v>
      </c>
      <c r="L5" s="55">
        <v>4.984679613635773</v>
      </c>
      <c r="M5" s="47" t="s">
        <v>24</v>
      </c>
      <c r="N5" s="34">
        <v>5</v>
      </c>
      <c r="P5" s="29"/>
      <c r="AH5">
        <v>-3.69390642345038</v>
      </c>
      <c r="AI5">
        <v>0</v>
      </c>
      <c r="AJ5">
        <v>0</v>
      </c>
      <c r="AK5">
        <v>-4.401033756137758</v>
      </c>
      <c r="AL5">
        <v>0</v>
      </c>
      <c r="AM5">
        <v>-4.401033756137758</v>
      </c>
      <c r="AN5">
        <v>0</v>
      </c>
      <c r="BC5"/>
      <c r="BD5"/>
      <c r="BE5"/>
      <c r="BF5"/>
      <c r="BG5"/>
      <c r="BH5"/>
      <c r="BI5"/>
      <c r="BJ5"/>
      <c r="BK5"/>
      <c r="BL5"/>
      <c r="BM5"/>
      <c r="BN5"/>
    </row>
    <row r="6" spans="1:66" ht="16.5" thickBot="1">
      <c r="A6" s="22">
        <v>4</v>
      </c>
      <c r="B6" s="64">
        <v>6.156439892730594</v>
      </c>
      <c r="C6" s="61">
        <v>8.694935242937156</v>
      </c>
      <c r="I6" s="49" t="s">
        <v>15</v>
      </c>
      <c r="J6" s="51">
        <v>1.888055148799419</v>
      </c>
      <c r="K6" s="54" t="s">
        <v>15</v>
      </c>
      <c r="L6" s="56">
        <v>2.062693609916106</v>
      </c>
      <c r="M6" s="48" t="s">
        <v>25</v>
      </c>
      <c r="N6" s="36">
        <v>100</v>
      </c>
      <c r="AH6">
        <v>-2.986779090763002</v>
      </c>
      <c r="AI6">
        <v>2</v>
      </c>
      <c r="AJ6">
        <v>3</v>
      </c>
      <c r="AK6">
        <v>-4.401033756137758</v>
      </c>
      <c r="AL6">
        <v>0</v>
      </c>
      <c r="AM6">
        <v>-4.401033756137758</v>
      </c>
      <c r="AN6">
        <v>0</v>
      </c>
      <c r="BC6"/>
      <c r="BD6"/>
      <c r="BE6"/>
      <c r="BF6"/>
      <c r="BG6"/>
      <c r="BH6"/>
      <c r="BI6"/>
      <c r="BJ6"/>
      <c r="BK6"/>
      <c r="BL6"/>
      <c r="BM6"/>
      <c r="BN6"/>
    </row>
    <row r="7" spans="1:66" ht="15.75">
      <c r="A7" s="22">
        <v>5</v>
      </c>
      <c r="B7" s="64">
        <v>6.095438113979965</v>
      </c>
      <c r="C7" s="61">
        <v>7.317529432684914</v>
      </c>
      <c r="F7" s="37"/>
      <c r="I7" s="49" t="s">
        <v>13</v>
      </c>
      <c r="J7" s="50">
        <v>12.758218622821708</v>
      </c>
      <c r="K7" s="54" t="s">
        <v>13</v>
      </c>
      <c r="L7" s="55">
        <v>16.105659514693386</v>
      </c>
      <c r="N7" s="38"/>
      <c r="AH7">
        <v>-2.279651758075624</v>
      </c>
      <c r="AI7">
        <v>2</v>
      </c>
      <c r="AJ7">
        <v>3</v>
      </c>
      <c r="AK7">
        <v>-3.69390642345038</v>
      </c>
      <c r="AL7">
        <v>0</v>
      </c>
      <c r="AM7">
        <v>-3.69390642345038</v>
      </c>
      <c r="AN7">
        <v>0</v>
      </c>
      <c r="BC7"/>
      <c r="BD7"/>
      <c r="BE7"/>
      <c r="BF7"/>
      <c r="BG7"/>
      <c r="BH7"/>
      <c r="BI7"/>
      <c r="BJ7"/>
      <c r="BK7"/>
      <c r="BL7"/>
      <c r="BM7"/>
      <c r="BN7"/>
    </row>
    <row r="8" spans="1:66" ht="16.5" thickBot="1">
      <c r="A8" s="22">
        <v>6</v>
      </c>
      <c r="B8" s="64">
        <v>7.692948729741165</v>
      </c>
      <c r="C8" s="61">
        <v>10.416993194217403</v>
      </c>
      <c r="F8" s="37"/>
      <c r="I8" s="52" t="s">
        <v>14</v>
      </c>
      <c r="J8" s="53">
        <v>-5.815288421512514</v>
      </c>
      <c r="K8" s="57" t="s">
        <v>14</v>
      </c>
      <c r="L8" s="58">
        <v>-5.815288421512514</v>
      </c>
      <c r="M8" s="24"/>
      <c r="N8" s="38"/>
      <c r="AH8">
        <v>-1.572524425388246</v>
      </c>
      <c r="AI8">
        <v>8</v>
      </c>
      <c r="AJ8">
        <v>11</v>
      </c>
      <c r="AK8">
        <v>-3.69390642345038</v>
      </c>
      <c r="AL8">
        <v>2</v>
      </c>
      <c r="AM8">
        <v>-3.69390642345038</v>
      </c>
      <c r="AN8">
        <v>3</v>
      </c>
      <c r="BC8"/>
      <c r="BD8"/>
      <c r="BE8"/>
      <c r="BF8"/>
      <c r="BG8"/>
      <c r="BH8"/>
      <c r="BI8"/>
      <c r="BJ8"/>
      <c r="BK8"/>
      <c r="BL8"/>
      <c r="BM8"/>
      <c r="BN8"/>
    </row>
    <row r="9" spans="1:66" ht="15.75">
      <c r="A9" s="22">
        <v>7</v>
      </c>
      <c r="B9" s="64">
        <v>7.004350713145062</v>
      </c>
      <c r="C9" s="61">
        <v>6.127276943064198</v>
      </c>
      <c r="F9" s="40"/>
      <c r="I9" s="33"/>
      <c r="J9"/>
      <c r="K9" s="24"/>
      <c r="L9" s="24"/>
      <c r="M9" s="24"/>
      <c r="N9" s="38"/>
      <c r="AH9">
        <v>-0.8653970927008681</v>
      </c>
      <c r="AI9">
        <v>20</v>
      </c>
      <c r="AJ9">
        <v>23</v>
      </c>
      <c r="AK9">
        <v>-2.986779090763002</v>
      </c>
      <c r="AL9">
        <v>2</v>
      </c>
      <c r="AM9">
        <v>-2.986779090763002</v>
      </c>
      <c r="AN9">
        <v>3</v>
      </c>
      <c r="BC9"/>
      <c r="BD9"/>
      <c r="BE9"/>
      <c r="BF9"/>
      <c r="BG9"/>
      <c r="BH9"/>
      <c r="BI9"/>
      <c r="BJ9"/>
      <c r="BK9"/>
      <c r="BL9"/>
      <c r="BM9"/>
      <c r="BN9"/>
    </row>
    <row r="10" spans="1:66" ht="15.75">
      <c r="A10" s="22">
        <v>8</v>
      </c>
      <c r="B10" s="64">
        <v>1.3012652480980034</v>
      </c>
      <c r="C10" s="61">
        <v>1.3012652480980034</v>
      </c>
      <c r="F10" s="40"/>
      <c r="I10" s="35"/>
      <c r="J10"/>
      <c r="K10" s="24"/>
      <c r="L10" s="24"/>
      <c r="M10" s="24"/>
      <c r="N10" s="38"/>
      <c r="P10" s="29"/>
      <c r="AH10">
        <v>-0.15826976001349014</v>
      </c>
      <c r="AI10">
        <v>28</v>
      </c>
      <c r="AJ10">
        <v>42</v>
      </c>
      <c r="AK10">
        <v>-2.986779090763002</v>
      </c>
      <c r="AL10">
        <v>2</v>
      </c>
      <c r="AM10">
        <v>-2.986779090763002</v>
      </c>
      <c r="AN10">
        <v>3</v>
      </c>
      <c r="BC10"/>
      <c r="BD10"/>
      <c r="BE10"/>
      <c r="BF10"/>
      <c r="BG10"/>
      <c r="BH10"/>
      <c r="BI10"/>
      <c r="BJ10"/>
      <c r="BK10"/>
      <c r="BL10"/>
      <c r="BM10"/>
      <c r="BN10"/>
    </row>
    <row r="11" spans="1:66" ht="15.75">
      <c r="A11" s="22">
        <v>9</v>
      </c>
      <c r="B11" s="64">
        <v>5.1157572843919885</v>
      </c>
      <c r="C11" s="61">
        <v>5.1157572843919885</v>
      </c>
      <c r="I11" s="33"/>
      <c r="J11"/>
      <c r="K11" s="24"/>
      <c r="L11" s="24"/>
      <c r="M11" s="24"/>
      <c r="N11" s="38"/>
      <c r="P11" s="29"/>
      <c r="AH11">
        <v>0.5488575726738878</v>
      </c>
      <c r="AI11">
        <v>74</v>
      </c>
      <c r="AJ11">
        <v>103</v>
      </c>
      <c r="AK11">
        <v>-2.279651758075624</v>
      </c>
      <c r="AL11">
        <v>2</v>
      </c>
      <c r="AM11">
        <v>-2.279651758075624</v>
      </c>
      <c r="AN11">
        <v>3</v>
      </c>
      <c r="BC11"/>
      <c r="BD11"/>
      <c r="BE11"/>
      <c r="BF11"/>
      <c r="BG11"/>
      <c r="BH11"/>
      <c r="BI11"/>
      <c r="BJ11"/>
      <c r="BK11"/>
      <c r="BL11"/>
      <c r="BM11"/>
      <c r="BN11"/>
    </row>
    <row r="12" spans="1:66" ht="15.75">
      <c r="A12" s="22">
        <v>10</v>
      </c>
      <c r="B12" s="64">
        <v>5.320366968975713</v>
      </c>
      <c r="C12" s="61">
        <v>5.320366968975713</v>
      </c>
      <c r="I12" s="33"/>
      <c r="J12" s="24"/>
      <c r="K12" s="24"/>
      <c r="L12" s="24"/>
      <c r="M12" s="24"/>
      <c r="N12" s="38"/>
      <c r="P12" s="29"/>
      <c r="AH12">
        <v>1.2559849053612657</v>
      </c>
      <c r="AI12">
        <v>131</v>
      </c>
      <c r="AJ12">
        <v>175</v>
      </c>
      <c r="AK12">
        <v>-2.279651758075624</v>
      </c>
      <c r="AL12">
        <v>8</v>
      </c>
      <c r="AM12">
        <v>-2.279651758075624</v>
      </c>
      <c r="AN12">
        <v>11</v>
      </c>
      <c r="BC12"/>
      <c r="BD12"/>
      <c r="BE12"/>
      <c r="BF12"/>
      <c r="BG12"/>
      <c r="BH12"/>
      <c r="BI12"/>
      <c r="BJ12"/>
      <c r="BK12"/>
      <c r="BL12"/>
      <c r="BM12"/>
      <c r="BN12"/>
    </row>
    <row r="13" spans="1:66" ht="15.75">
      <c r="A13" s="22">
        <v>11</v>
      </c>
      <c r="B13" s="64">
        <v>5.1302175267985515</v>
      </c>
      <c r="C13" s="61">
        <v>4.49693448582963</v>
      </c>
      <c r="I13" s="33"/>
      <c r="J13" s="24"/>
      <c r="K13" s="24"/>
      <c r="L13" s="24"/>
      <c r="M13" s="24"/>
      <c r="N13" s="38"/>
      <c r="AH13">
        <v>1.9631122380486437</v>
      </c>
      <c r="AI13">
        <v>257</v>
      </c>
      <c r="AJ13">
        <v>294</v>
      </c>
      <c r="AK13">
        <v>-1.572524425388246</v>
      </c>
      <c r="AL13">
        <v>8</v>
      </c>
      <c r="AM13">
        <v>-1.572524425388246</v>
      </c>
      <c r="AN13">
        <v>11</v>
      </c>
      <c r="BC13"/>
      <c r="BD13"/>
      <c r="BE13"/>
      <c r="BF13"/>
      <c r="BG13"/>
      <c r="BH13"/>
      <c r="BI13"/>
      <c r="BJ13"/>
      <c r="BK13"/>
      <c r="BL13"/>
      <c r="BM13"/>
      <c r="BN13"/>
    </row>
    <row r="14" spans="1:66" ht="15.75">
      <c r="A14" s="22">
        <v>12</v>
      </c>
      <c r="B14" s="64">
        <v>1.4306129248643107</v>
      </c>
      <c r="C14" s="61">
        <v>1.4306129248643107</v>
      </c>
      <c r="E14" s="41"/>
      <c r="I14" s="33"/>
      <c r="J14" s="24"/>
      <c r="K14" s="24"/>
      <c r="L14" s="24"/>
      <c r="M14" s="24"/>
      <c r="N14" s="38"/>
      <c r="AH14">
        <v>2.6702395707360216</v>
      </c>
      <c r="AI14">
        <v>502</v>
      </c>
      <c r="AJ14">
        <v>556</v>
      </c>
      <c r="AK14">
        <v>-1.572524425388246</v>
      </c>
      <c r="AL14">
        <v>20</v>
      </c>
      <c r="AM14">
        <v>-1.572524425388246</v>
      </c>
      <c r="AN14">
        <v>23</v>
      </c>
      <c r="BC14"/>
      <c r="BD14"/>
      <c r="BE14"/>
      <c r="BF14"/>
      <c r="BG14"/>
      <c r="BH14"/>
      <c r="BI14"/>
      <c r="BJ14"/>
      <c r="BK14"/>
      <c r="BL14"/>
      <c r="BM14"/>
      <c r="BN14"/>
    </row>
    <row r="15" spans="1:66" ht="15.75">
      <c r="A15" s="22">
        <v>13</v>
      </c>
      <c r="B15" s="64">
        <v>2.4719137748113402</v>
      </c>
      <c r="C15" s="61">
        <v>5.765630787108549</v>
      </c>
      <c r="E15" s="41"/>
      <c r="I15" s="33"/>
      <c r="J15" s="24"/>
      <c r="K15" s="24"/>
      <c r="L15" s="24"/>
      <c r="M15" s="24"/>
      <c r="N15" s="38"/>
      <c r="AH15">
        <v>3.3773669034233995</v>
      </c>
      <c r="AI15">
        <v>811</v>
      </c>
      <c r="AJ15">
        <v>858</v>
      </c>
      <c r="AK15">
        <v>-0.8653970927008681</v>
      </c>
      <c r="AL15">
        <v>20</v>
      </c>
      <c r="AM15">
        <v>-0.8653970927008681</v>
      </c>
      <c r="AN15">
        <v>23</v>
      </c>
      <c r="BC15"/>
      <c r="BD15"/>
      <c r="BE15"/>
      <c r="BF15"/>
      <c r="BG15"/>
      <c r="BH15"/>
      <c r="BI15"/>
      <c r="BJ15"/>
      <c r="BK15"/>
      <c r="BL15"/>
      <c r="BM15"/>
      <c r="BN15"/>
    </row>
    <row r="16" spans="1:66" ht="15.75">
      <c r="A16" s="22">
        <v>14</v>
      </c>
      <c r="B16" s="64">
        <v>2.5639557796094588</v>
      </c>
      <c r="C16" s="61">
        <v>1.8870457775522063</v>
      </c>
      <c r="E16" s="41"/>
      <c r="I16" s="33"/>
      <c r="J16" s="24"/>
      <c r="K16" s="24"/>
      <c r="L16" s="24"/>
      <c r="M16" s="24"/>
      <c r="N16" s="38"/>
      <c r="AH16">
        <v>4.084494236110777</v>
      </c>
      <c r="AI16">
        <v>1215</v>
      </c>
      <c r="AJ16">
        <v>1221</v>
      </c>
      <c r="AK16">
        <v>-0.8653970927008681</v>
      </c>
      <c r="AL16">
        <v>28</v>
      </c>
      <c r="AM16">
        <v>-0.8653970927008681</v>
      </c>
      <c r="AN16">
        <v>42</v>
      </c>
      <c r="BC16"/>
      <c r="BD16"/>
      <c r="BE16"/>
      <c r="BF16"/>
      <c r="BG16"/>
      <c r="BH16"/>
      <c r="BI16"/>
      <c r="BJ16"/>
      <c r="BK16"/>
      <c r="BL16"/>
      <c r="BM16"/>
      <c r="BN16"/>
    </row>
    <row r="17" spans="1:66" ht="15.75">
      <c r="A17" s="22">
        <v>15</v>
      </c>
      <c r="B17" s="64">
        <v>6.446170199897324</v>
      </c>
      <c r="C17" s="61">
        <v>5.419972017386101</v>
      </c>
      <c r="I17" s="33"/>
      <c r="J17" s="24"/>
      <c r="K17" s="24"/>
      <c r="L17" s="24"/>
      <c r="M17" s="24"/>
      <c r="N17" s="38"/>
      <c r="AH17">
        <v>4.791621568798155</v>
      </c>
      <c r="AI17">
        <v>1518</v>
      </c>
      <c r="AJ17">
        <v>1316</v>
      </c>
      <c r="AK17">
        <v>-0.15826976001349014</v>
      </c>
      <c r="AL17">
        <v>28</v>
      </c>
      <c r="AM17">
        <v>-0.15826976001349014</v>
      </c>
      <c r="AN17">
        <v>42</v>
      </c>
      <c r="BC17"/>
      <c r="BD17"/>
      <c r="BE17"/>
      <c r="BF17"/>
      <c r="BG17"/>
      <c r="BH17"/>
      <c r="BI17"/>
      <c r="BJ17"/>
      <c r="BK17"/>
      <c r="BL17"/>
      <c r="BM17"/>
      <c r="BN17"/>
    </row>
    <row r="18" spans="1:66" ht="15.75">
      <c r="A18" s="22">
        <v>16</v>
      </c>
      <c r="B18" s="64">
        <v>4.101700521286743</v>
      </c>
      <c r="C18" s="61">
        <v>3.5940590207334444</v>
      </c>
      <c r="I18" s="33"/>
      <c r="J18" s="24"/>
      <c r="K18" s="24"/>
      <c r="L18" s="24"/>
      <c r="M18" s="24"/>
      <c r="N18" s="38"/>
      <c r="AH18">
        <v>5.498748901485533</v>
      </c>
      <c r="AI18">
        <v>1550</v>
      </c>
      <c r="AJ18">
        <v>1397</v>
      </c>
      <c r="AK18">
        <v>-0.15826976001349014</v>
      </c>
      <c r="AL18">
        <v>74</v>
      </c>
      <c r="AM18">
        <v>-0.15826976001349014</v>
      </c>
      <c r="AN18">
        <v>103</v>
      </c>
      <c r="BC18"/>
      <c r="BD18"/>
      <c r="BE18"/>
      <c r="BF18"/>
      <c r="BG18"/>
      <c r="BH18"/>
      <c r="BI18"/>
      <c r="BJ18"/>
      <c r="BK18"/>
      <c r="BL18"/>
      <c r="BM18"/>
      <c r="BN18"/>
    </row>
    <row r="19" spans="1:66" ht="16.5" thickBot="1">
      <c r="A19" s="22">
        <v>17</v>
      </c>
      <c r="B19" s="64">
        <v>-0.3362812282423704</v>
      </c>
      <c r="C19" s="61">
        <v>-0.3362812282423704</v>
      </c>
      <c r="F19" s="42">
        <v>1</v>
      </c>
      <c r="I19" s="39"/>
      <c r="J19" s="43"/>
      <c r="K19" s="43"/>
      <c r="L19" s="43"/>
      <c r="M19" s="43"/>
      <c r="N19" s="44"/>
      <c r="AH19">
        <v>6.205876234172911</v>
      </c>
      <c r="AI19">
        <v>1418</v>
      </c>
      <c r="AJ19">
        <v>1294</v>
      </c>
      <c r="AK19">
        <v>0.5488575726738878</v>
      </c>
      <c r="AL19">
        <v>74</v>
      </c>
      <c r="AM19">
        <v>0.5488575726738878</v>
      </c>
      <c r="AN19">
        <v>103</v>
      </c>
      <c r="BC19"/>
      <c r="BD19"/>
      <c r="BE19"/>
      <c r="BF19"/>
      <c r="BG19"/>
      <c r="BH19"/>
      <c r="BI19"/>
      <c r="BJ19"/>
      <c r="BK19"/>
      <c r="BL19"/>
      <c r="BM19"/>
      <c r="BN19"/>
    </row>
    <row r="20" spans="1:66" ht="15.75">
      <c r="A20" s="22">
        <v>18</v>
      </c>
      <c r="B20" s="64">
        <v>4.039268332697912</v>
      </c>
      <c r="C20" s="61">
        <v>6.584945982159392</v>
      </c>
      <c r="AH20">
        <v>6.913003566860289</v>
      </c>
      <c r="AI20">
        <v>1027</v>
      </c>
      <c r="AJ20">
        <v>1045</v>
      </c>
      <c r="AK20">
        <v>0.5488575726738878</v>
      </c>
      <c r="AL20">
        <v>131</v>
      </c>
      <c r="AM20">
        <v>0.5488575726738878</v>
      </c>
      <c r="AN20">
        <v>175</v>
      </c>
      <c r="BC20"/>
      <c r="BD20"/>
      <c r="BE20"/>
      <c r="BF20"/>
      <c r="BG20"/>
      <c r="BH20"/>
      <c r="BI20"/>
      <c r="BJ20"/>
      <c r="BK20"/>
      <c r="BL20"/>
      <c r="BM20"/>
      <c r="BN20"/>
    </row>
    <row r="21" spans="1:66" ht="15.75">
      <c r="A21" s="22">
        <v>19</v>
      </c>
      <c r="B21" s="64">
        <v>7.286236482861586</v>
      </c>
      <c r="C21" s="61">
        <v>7.286236482861586</v>
      </c>
      <c r="AH21">
        <v>7.620130899547667</v>
      </c>
      <c r="AI21">
        <v>694</v>
      </c>
      <c r="AJ21">
        <v>751</v>
      </c>
      <c r="AK21">
        <v>1.2559849053612657</v>
      </c>
      <c r="AL21">
        <v>131</v>
      </c>
      <c r="AM21">
        <v>1.2559849053612657</v>
      </c>
      <c r="AN21">
        <v>175</v>
      </c>
      <c r="BC21"/>
      <c r="BD21"/>
      <c r="BE21"/>
      <c r="BF21"/>
      <c r="BG21"/>
      <c r="BH21"/>
      <c r="BI21"/>
      <c r="BJ21"/>
      <c r="BK21"/>
      <c r="BL21"/>
      <c r="BM21"/>
      <c r="BN21"/>
    </row>
    <row r="22" spans="1:66" ht="15.75">
      <c r="A22" s="22">
        <v>20</v>
      </c>
      <c r="B22" s="64">
        <v>4.937120007699934</v>
      </c>
      <c r="C22" s="61">
        <v>4.937120007699934</v>
      </c>
      <c r="AH22">
        <v>8.327258232235046</v>
      </c>
      <c r="AI22">
        <v>374</v>
      </c>
      <c r="AJ22">
        <v>403</v>
      </c>
      <c r="AK22">
        <v>1.2559849053612657</v>
      </c>
      <c r="AL22">
        <v>257</v>
      </c>
      <c r="AM22">
        <v>1.2559849053612657</v>
      </c>
      <c r="AN22">
        <v>294</v>
      </c>
      <c r="BC22"/>
      <c r="BD22"/>
      <c r="BE22"/>
      <c r="BF22"/>
      <c r="BG22"/>
      <c r="BH22"/>
      <c r="BI22"/>
      <c r="BJ22"/>
      <c r="BK22"/>
      <c r="BL22"/>
      <c r="BM22"/>
      <c r="BN22"/>
    </row>
    <row r="23" spans="1:66" ht="15.75">
      <c r="A23" s="22">
        <v>21</v>
      </c>
      <c r="B23" s="64">
        <v>2.36901508050107</v>
      </c>
      <c r="C23" s="61">
        <v>2.36901508050107</v>
      </c>
      <c r="AH23">
        <v>9.034385564922424</v>
      </c>
      <c r="AI23">
        <v>196</v>
      </c>
      <c r="AJ23">
        <v>254</v>
      </c>
      <c r="AK23">
        <v>1.9631122380486437</v>
      </c>
      <c r="AL23">
        <v>257</v>
      </c>
      <c r="AM23">
        <v>1.9631122380486437</v>
      </c>
      <c r="AN23">
        <v>294</v>
      </c>
      <c r="BC23"/>
      <c r="BD23"/>
      <c r="BE23"/>
      <c r="BF23"/>
      <c r="BG23"/>
      <c r="BH23"/>
      <c r="BI23"/>
      <c r="BJ23"/>
      <c r="BK23"/>
      <c r="BL23"/>
      <c r="BM23"/>
      <c r="BN23"/>
    </row>
    <row r="24" spans="1:66" ht="15.75">
      <c r="A24" s="22">
        <v>22</v>
      </c>
      <c r="B24" s="64">
        <v>4.280242342794835</v>
      </c>
      <c r="C24" s="61">
        <v>4.280242342794835</v>
      </c>
      <c r="I24" s="45"/>
      <c r="AH24">
        <v>9.741512897609802</v>
      </c>
      <c r="AI24">
        <v>82</v>
      </c>
      <c r="AJ24">
        <v>110</v>
      </c>
      <c r="AK24">
        <v>1.9631122380486437</v>
      </c>
      <c r="AL24">
        <v>502</v>
      </c>
      <c r="AM24">
        <v>1.9631122380486437</v>
      </c>
      <c r="AN24">
        <v>556</v>
      </c>
      <c r="BC24"/>
      <c r="BD24"/>
      <c r="BE24"/>
      <c r="BF24"/>
      <c r="BG24"/>
      <c r="BH24"/>
      <c r="BI24"/>
      <c r="BJ24"/>
      <c r="BK24"/>
      <c r="BL24"/>
      <c r="BM24"/>
      <c r="BN24"/>
    </row>
    <row r="25" spans="1:66" ht="15.75">
      <c r="A25" s="22">
        <v>23</v>
      </c>
      <c r="B25" s="64">
        <v>3.7670923881044707</v>
      </c>
      <c r="C25" s="61">
        <v>4.595435549051237</v>
      </c>
      <c r="AH25">
        <v>10.44864023029718</v>
      </c>
      <c r="AI25">
        <v>46</v>
      </c>
      <c r="AJ25">
        <v>72</v>
      </c>
      <c r="AK25">
        <v>2.6702395707360216</v>
      </c>
      <c r="AL25">
        <v>502</v>
      </c>
      <c r="AM25">
        <v>2.6702395707360216</v>
      </c>
      <c r="AN25">
        <v>556</v>
      </c>
      <c r="BC25"/>
      <c r="BD25"/>
      <c r="BE25"/>
      <c r="BF25"/>
      <c r="BG25"/>
      <c r="BH25"/>
      <c r="BI25"/>
      <c r="BJ25"/>
      <c r="BK25"/>
      <c r="BL25"/>
      <c r="BM25"/>
      <c r="BN25"/>
    </row>
    <row r="26" spans="1:66" ht="15.75">
      <c r="A26" s="22">
        <v>24</v>
      </c>
      <c r="B26" s="64">
        <v>9.851270210189139</v>
      </c>
      <c r="C26" s="61">
        <v>5.297779765007932</v>
      </c>
      <c r="AH26">
        <v>11.155767562984558</v>
      </c>
      <c r="AI26">
        <v>32</v>
      </c>
      <c r="AJ26">
        <v>38</v>
      </c>
      <c r="AK26">
        <v>2.6702395707360216</v>
      </c>
      <c r="AL26">
        <v>811</v>
      </c>
      <c r="AM26">
        <v>2.6702395707360216</v>
      </c>
      <c r="AN26">
        <v>858</v>
      </c>
      <c r="BC26"/>
      <c r="BD26"/>
      <c r="BE26"/>
      <c r="BF26"/>
      <c r="BG26"/>
      <c r="BH26"/>
      <c r="BI26"/>
      <c r="BJ26"/>
      <c r="BK26"/>
      <c r="BL26"/>
      <c r="BM26"/>
      <c r="BN26"/>
    </row>
    <row r="27" spans="1:66" ht="15.75">
      <c r="A27" s="22">
        <v>25</v>
      </c>
      <c r="B27" s="64">
        <v>7.445781560973659</v>
      </c>
      <c r="C27" s="61">
        <v>7.445781560973659</v>
      </c>
      <c r="AH27">
        <v>11.862894895671936</v>
      </c>
      <c r="AI27">
        <v>5</v>
      </c>
      <c r="AJ27">
        <v>11</v>
      </c>
      <c r="AK27">
        <v>3.3773669034233995</v>
      </c>
      <c r="AL27">
        <v>811</v>
      </c>
      <c r="AM27">
        <v>3.3773669034233995</v>
      </c>
      <c r="AN27">
        <v>858</v>
      </c>
      <c r="BC27"/>
      <c r="BD27"/>
      <c r="BE27"/>
      <c r="BF27"/>
      <c r="BG27"/>
      <c r="BH27"/>
      <c r="BI27"/>
      <c r="BJ27"/>
      <c r="BK27"/>
      <c r="BL27"/>
      <c r="BM27"/>
      <c r="BN27"/>
    </row>
    <row r="28" spans="1:66" ht="15.75">
      <c r="A28" s="22">
        <v>26</v>
      </c>
      <c r="B28" s="64">
        <v>1.144640161224552</v>
      </c>
      <c r="C28" s="61">
        <v>1.144640161224552</v>
      </c>
      <c r="AH28">
        <v>12.570022228359313</v>
      </c>
      <c r="AI28">
        <v>4</v>
      </c>
      <c r="AJ28">
        <v>10</v>
      </c>
      <c r="AK28">
        <v>3.3773669034233995</v>
      </c>
      <c r="AL28">
        <v>1215</v>
      </c>
      <c r="AM28">
        <v>3.3773669034233995</v>
      </c>
      <c r="AN28">
        <v>1221</v>
      </c>
      <c r="BC28"/>
      <c r="BD28"/>
      <c r="BE28"/>
      <c r="BF28"/>
      <c r="BG28"/>
      <c r="BH28"/>
      <c r="BI28"/>
      <c r="BJ28"/>
      <c r="BK28"/>
      <c r="BL28"/>
      <c r="BM28"/>
      <c r="BN28"/>
    </row>
    <row r="29" spans="1:66" ht="15.75">
      <c r="A29" s="22">
        <v>27</v>
      </c>
      <c r="B29" s="64">
        <v>6.236117013045098</v>
      </c>
      <c r="C29" s="61">
        <v>4.532865845738759</v>
      </c>
      <c r="AH29">
        <v>13.277149561046691</v>
      </c>
      <c r="AI29">
        <v>2</v>
      </c>
      <c r="AJ29">
        <v>2</v>
      </c>
      <c r="AK29">
        <v>4.084494236110777</v>
      </c>
      <c r="AL29">
        <v>1215</v>
      </c>
      <c r="AM29">
        <v>4.084494236110777</v>
      </c>
      <c r="AN29">
        <v>1221</v>
      </c>
      <c r="BC29"/>
      <c r="BD29"/>
      <c r="BE29"/>
      <c r="BF29"/>
      <c r="BG29"/>
      <c r="BH29"/>
      <c r="BI29"/>
      <c r="BJ29"/>
      <c r="BK29"/>
      <c r="BL29"/>
      <c r="BM29"/>
      <c r="BN29"/>
    </row>
    <row r="30" spans="1:66" ht="15.75">
      <c r="A30" s="22">
        <v>28</v>
      </c>
      <c r="B30" s="64">
        <v>7.790890860016203</v>
      </c>
      <c r="C30" s="61">
        <v>7.790890860016203</v>
      </c>
      <c r="AH30">
        <v>13.98427689373407</v>
      </c>
      <c r="AI30">
        <v>0</v>
      </c>
      <c r="AJ30">
        <v>1</v>
      </c>
      <c r="AK30">
        <v>4.084494236110777</v>
      </c>
      <c r="AL30">
        <v>1518</v>
      </c>
      <c r="AM30">
        <v>4.084494236110777</v>
      </c>
      <c r="AN30">
        <v>1316</v>
      </c>
      <c r="BC30"/>
      <c r="BD30"/>
      <c r="BE30"/>
      <c r="BF30"/>
      <c r="BG30"/>
      <c r="BH30"/>
      <c r="BI30"/>
      <c r="BJ30"/>
      <c r="BK30"/>
      <c r="BL30"/>
      <c r="BM30"/>
      <c r="BN30"/>
    </row>
    <row r="31" spans="1:66" ht="15.75">
      <c r="A31" s="22">
        <v>29</v>
      </c>
      <c r="B31" s="64">
        <v>4.310073762933081</v>
      </c>
      <c r="C31" s="61">
        <v>3.770584299542355</v>
      </c>
      <c r="AH31">
        <v>14.691404226421447</v>
      </c>
      <c r="AI31">
        <v>0</v>
      </c>
      <c r="AJ31">
        <v>2</v>
      </c>
      <c r="AK31">
        <v>4.791621568798155</v>
      </c>
      <c r="AL31">
        <v>1518</v>
      </c>
      <c r="AM31">
        <v>4.791621568798155</v>
      </c>
      <c r="AN31">
        <v>1316</v>
      </c>
      <c r="BC31"/>
      <c r="BD31"/>
      <c r="BE31"/>
      <c r="BF31"/>
      <c r="BG31"/>
      <c r="BH31"/>
      <c r="BI31"/>
      <c r="BJ31"/>
      <c r="BK31"/>
      <c r="BL31"/>
      <c r="BM31"/>
      <c r="BN31"/>
    </row>
    <row r="32" spans="1:66" ht="15.75">
      <c r="A32" s="22">
        <v>30</v>
      </c>
      <c r="B32" s="64">
        <v>4.17488155034962</v>
      </c>
      <c r="C32" s="61">
        <v>4.17488155034962</v>
      </c>
      <c r="AH32">
        <v>15.398531559108825</v>
      </c>
      <c r="AI32">
        <v>0</v>
      </c>
      <c r="AJ32">
        <v>1</v>
      </c>
      <c r="AK32">
        <v>4.791621568798155</v>
      </c>
      <c r="AL32">
        <v>1550</v>
      </c>
      <c r="AM32">
        <v>4.791621568798155</v>
      </c>
      <c r="AN32">
        <v>1397</v>
      </c>
      <c r="BC32"/>
      <c r="BD32"/>
      <c r="BE32"/>
      <c r="BF32"/>
      <c r="BG32"/>
      <c r="BH32"/>
      <c r="BI32"/>
      <c r="BJ32"/>
      <c r="BK32"/>
      <c r="BL32"/>
      <c r="BM32"/>
      <c r="BN32"/>
    </row>
    <row r="33" spans="1:66" ht="15.75">
      <c r="A33" s="22">
        <v>31</v>
      </c>
      <c r="B33" s="64">
        <v>7.6658942695328856</v>
      </c>
      <c r="C33" s="61">
        <v>5.984605107456939</v>
      </c>
      <c r="AH33">
        <v>16.105658891796203</v>
      </c>
      <c r="AI33">
        <v>0</v>
      </c>
      <c r="AJ33">
        <v>2</v>
      </c>
      <c r="AK33">
        <v>5.498748901485533</v>
      </c>
      <c r="AL33">
        <v>1550</v>
      </c>
      <c r="AM33">
        <v>5.498748901485533</v>
      </c>
      <c r="AN33">
        <v>1397</v>
      </c>
      <c r="BC33"/>
      <c r="BD33"/>
      <c r="BE33"/>
      <c r="BF33"/>
      <c r="BG33"/>
      <c r="BH33"/>
      <c r="BI33"/>
      <c r="BJ33"/>
      <c r="BK33"/>
      <c r="BL33"/>
      <c r="BM33"/>
      <c r="BN33"/>
    </row>
    <row r="34" spans="1:66" ht="15.75">
      <c r="A34" s="22">
        <v>32</v>
      </c>
      <c r="B34" s="64">
        <v>8.301396491769465</v>
      </c>
      <c r="C34" s="61">
        <v>8.301396491769465</v>
      </c>
      <c r="AK34">
        <v>5.498748901485533</v>
      </c>
      <c r="AL34">
        <v>1418</v>
      </c>
      <c r="AM34">
        <v>5.498748901485533</v>
      </c>
      <c r="AN34">
        <v>1294</v>
      </c>
      <c r="BC34"/>
      <c r="BD34"/>
      <c r="BE34"/>
      <c r="BF34"/>
      <c r="BG34"/>
      <c r="BH34"/>
      <c r="BI34"/>
      <c r="BJ34"/>
      <c r="BK34"/>
      <c r="BL34"/>
      <c r="BM34"/>
      <c r="BN34"/>
    </row>
    <row r="35" spans="1:66" ht="15.75">
      <c r="A35" s="22">
        <v>33</v>
      </c>
      <c r="B35" s="64">
        <v>3.3490897037277176</v>
      </c>
      <c r="C35" s="61">
        <v>7.749728251156929</v>
      </c>
      <c r="AK35">
        <v>6.205876234172911</v>
      </c>
      <c r="AL35">
        <v>1418</v>
      </c>
      <c r="AM35">
        <v>6.205876234172911</v>
      </c>
      <c r="AN35">
        <v>1294</v>
      </c>
      <c r="BC35"/>
      <c r="BD35"/>
      <c r="BE35"/>
      <c r="BF35"/>
      <c r="BG35"/>
      <c r="BH35"/>
      <c r="BI35"/>
      <c r="BJ35"/>
      <c r="BK35"/>
      <c r="BL35"/>
      <c r="BM35"/>
      <c r="BN35"/>
    </row>
    <row r="36" spans="1:66" ht="15.75">
      <c r="A36" s="22">
        <v>34</v>
      </c>
      <c r="B36" s="64">
        <v>5.347871996997311</v>
      </c>
      <c r="C36" s="61">
        <v>3.994641154665869</v>
      </c>
      <c r="AK36">
        <v>6.205876234172911</v>
      </c>
      <c r="AL36">
        <v>1027</v>
      </c>
      <c r="AM36">
        <v>6.205876234172911</v>
      </c>
      <c r="AN36">
        <v>1045</v>
      </c>
      <c r="BC36"/>
      <c r="BD36"/>
      <c r="BE36"/>
      <c r="BF36"/>
      <c r="BG36"/>
      <c r="BH36"/>
      <c r="BI36"/>
      <c r="BJ36"/>
      <c r="BK36"/>
      <c r="BL36"/>
      <c r="BM36"/>
      <c r="BN36"/>
    </row>
    <row r="37" spans="1:66" ht="15.75">
      <c r="A37" s="22">
        <v>35</v>
      </c>
      <c r="B37" s="64">
        <v>4.719378565770857</v>
      </c>
      <c r="C37" s="61">
        <v>5.1442845406288304</v>
      </c>
      <c r="AK37">
        <v>6.913003566860289</v>
      </c>
      <c r="AL37">
        <v>1027</v>
      </c>
      <c r="AM37">
        <v>6.913003566860289</v>
      </c>
      <c r="AN37">
        <v>1045</v>
      </c>
      <c r="BC37"/>
      <c r="BD37"/>
      <c r="BE37"/>
      <c r="BF37"/>
      <c r="BG37"/>
      <c r="BH37"/>
      <c r="BI37"/>
      <c r="BJ37"/>
      <c r="BK37"/>
      <c r="BL37"/>
      <c r="BM37"/>
      <c r="BN37"/>
    </row>
    <row r="38" spans="1:66" ht="15.75">
      <c r="A38" s="22">
        <v>36</v>
      </c>
      <c r="B38" s="64">
        <v>5.295761125227854</v>
      </c>
      <c r="C38" s="61">
        <v>5.146974651013717</v>
      </c>
      <c r="AK38">
        <v>6.913003566860289</v>
      </c>
      <c r="AL38">
        <v>694</v>
      </c>
      <c r="AM38">
        <v>6.913003566860289</v>
      </c>
      <c r="AN38">
        <v>751</v>
      </c>
      <c r="BC38"/>
      <c r="BD38"/>
      <c r="BE38"/>
      <c r="BF38"/>
      <c r="BG38"/>
      <c r="BH38"/>
      <c r="BI38"/>
      <c r="BJ38"/>
      <c r="BK38"/>
      <c r="BL38"/>
      <c r="BM38"/>
      <c r="BN38"/>
    </row>
    <row r="39" spans="1:66" ht="15.75">
      <c r="A39" s="22">
        <v>37</v>
      </c>
      <c r="B39" s="64">
        <v>6.450853727598688</v>
      </c>
      <c r="C39" s="61">
        <v>6.450853727598688</v>
      </c>
      <c r="AK39">
        <v>7.620130899547667</v>
      </c>
      <c r="AL39">
        <v>694</v>
      </c>
      <c r="AM39">
        <v>7.620130899547667</v>
      </c>
      <c r="AN39">
        <v>751</v>
      </c>
      <c r="BC39"/>
      <c r="BD39"/>
      <c r="BE39"/>
      <c r="BF39"/>
      <c r="BG39"/>
      <c r="BH39"/>
      <c r="BI39"/>
      <c r="BJ39"/>
      <c r="BK39"/>
      <c r="BL39"/>
      <c r="BM39"/>
      <c r="BN39"/>
    </row>
    <row r="40" spans="1:66" ht="15.75">
      <c r="A40" s="22">
        <v>38</v>
      </c>
      <c r="B40" s="64">
        <v>5.6124467439168475</v>
      </c>
      <c r="C40" s="61">
        <v>3.2455955397121987</v>
      </c>
      <c r="AK40">
        <v>7.620130899547667</v>
      </c>
      <c r="AL40">
        <v>374</v>
      </c>
      <c r="AM40">
        <v>7.620130899547667</v>
      </c>
      <c r="AN40">
        <v>403</v>
      </c>
      <c r="BC40"/>
      <c r="BD40"/>
      <c r="BE40"/>
      <c r="BF40"/>
      <c r="BG40"/>
      <c r="BH40"/>
      <c r="BI40"/>
      <c r="BJ40"/>
      <c r="BK40"/>
      <c r="BL40"/>
      <c r="BM40"/>
      <c r="BN40"/>
    </row>
    <row r="41" spans="1:66" ht="15.75">
      <c r="A41" s="22">
        <v>39</v>
      </c>
      <c r="B41" s="64">
        <v>2.980755270867421</v>
      </c>
      <c r="C41" s="61">
        <v>2.9985877478896756</v>
      </c>
      <c r="AK41">
        <v>8.327258232235046</v>
      </c>
      <c r="AL41">
        <v>374</v>
      </c>
      <c r="AM41">
        <v>8.327258232235046</v>
      </c>
      <c r="AN41">
        <v>403</v>
      </c>
      <c r="BC41"/>
      <c r="BD41"/>
      <c r="BE41"/>
      <c r="BF41"/>
      <c r="BG41"/>
      <c r="BH41"/>
      <c r="BI41"/>
      <c r="BJ41"/>
      <c r="BK41"/>
      <c r="BL41"/>
      <c r="BM41"/>
      <c r="BN41"/>
    </row>
    <row r="42" spans="1:66" ht="15.75">
      <c r="A42" s="22">
        <v>40</v>
      </c>
      <c r="B42" s="64">
        <v>2.481595848915204</v>
      </c>
      <c r="C42" s="61">
        <v>2.481595848915204</v>
      </c>
      <c r="AK42">
        <v>8.327258232235046</v>
      </c>
      <c r="AL42">
        <v>196</v>
      </c>
      <c r="AM42">
        <v>8.327258232235046</v>
      </c>
      <c r="AN42">
        <v>254</v>
      </c>
      <c r="BC42"/>
      <c r="BD42"/>
      <c r="BE42"/>
      <c r="BF42"/>
      <c r="BG42"/>
      <c r="BH42"/>
      <c r="BI42"/>
      <c r="BJ42"/>
      <c r="BK42"/>
      <c r="BL42"/>
      <c r="BM42"/>
      <c r="BN42"/>
    </row>
    <row r="43" spans="1:66" ht="15.75">
      <c r="A43" s="22">
        <v>41</v>
      </c>
      <c r="B43" s="64">
        <v>8.424143840712022</v>
      </c>
      <c r="C43" s="61">
        <v>5.31934655832558</v>
      </c>
      <c r="AK43">
        <v>9.034385564922424</v>
      </c>
      <c r="AL43">
        <v>196</v>
      </c>
      <c r="AM43">
        <v>9.034385564922424</v>
      </c>
      <c r="AN43">
        <v>254</v>
      </c>
      <c r="BC43"/>
      <c r="BD43"/>
      <c r="BE43"/>
      <c r="BF43"/>
      <c r="BG43"/>
      <c r="BH43"/>
      <c r="BI43"/>
      <c r="BJ43"/>
      <c r="BK43"/>
      <c r="BL43"/>
      <c r="BM43"/>
      <c r="BN43"/>
    </row>
    <row r="44" spans="1:66" ht="15.75">
      <c r="A44" s="22">
        <v>42</v>
      </c>
      <c r="B44" s="64">
        <v>5.356684650639304</v>
      </c>
      <c r="C44" s="61">
        <v>5.356684650639304</v>
      </c>
      <c r="AK44">
        <v>9.034385564922424</v>
      </c>
      <c r="AL44">
        <v>82</v>
      </c>
      <c r="AM44">
        <v>9.034385564922424</v>
      </c>
      <c r="AN44">
        <v>110</v>
      </c>
      <c r="BC44"/>
      <c r="BD44"/>
      <c r="BE44"/>
      <c r="BF44"/>
      <c r="BG44"/>
      <c r="BH44"/>
      <c r="BI44"/>
      <c r="BJ44"/>
      <c r="BK44"/>
      <c r="BL44"/>
      <c r="BM44"/>
      <c r="BN44"/>
    </row>
    <row r="45" spans="1:66" ht="15.75">
      <c r="A45" s="22">
        <v>43</v>
      </c>
      <c r="B45" s="64">
        <v>4.741643528630789</v>
      </c>
      <c r="C45" s="61">
        <v>4.905468366453653</v>
      </c>
      <c r="AK45">
        <v>9.741512897609802</v>
      </c>
      <c r="AL45">
        <v>82</v>
      </c>
      <c r="AM45">
        <v>9.741512897609802</v>
      </c>
      <c r="AN45">
        <v>110</v>
      </c>
      <c r="BC45"/>
      <c r="BD45"/>
      <c r="BE45"/>
      <c r="BF45"/>
      <c r="BG45"/>
      <c r="BH45"/>
      <c r="BI45"/>
      <c r="BJ45"/>
      <c r="BK45"/>
      <c r="BL45"/>
      <c r="BM45"/>
      <c r="BN45"/>
    </row>
    <row r="46" spans="1:66" ht="15.75">
      <c r="A46" s="22">
        <v>44</v>
      </c>
      <c r="B46" s="64">
        <v>5.466806998593727</v>
      </c>
      <c r="C46" s="61">
        <v>4.901647724099983</v>
      </c>
      <c r="I46" s="45"/>
      <c r="AK46">
        <v>9.741512897609802</v>
      </c>
      <c r="AL46">
        <v>46</v>
      </c>
      <c r="AM46">
        <v>9.741512897609802</v>
      </c>
      <c r="AN46">
        <v>72</v>
      </c>
      <c r="BC46"/>
      <c r="BD46"/>
      <c r="BE46"/>
      <c r="BF46"/>
      <c r="BG46"/>
      <c r="BH46"/>
      <c r="BI46"/>
      <c r="BJ46"/>
      <c r="BK46"/>
      <c r="BL46"/>
      <c r="BM46"/>
      <c r="BN46"/>
    </row>
    <row r="47" spans="1:66" ht="15.75">
      <c r="A47" s="22">
        <v>45</v>
      </c>
      <c r="B47" s="64">
        <v>1.244848817780631</v>
      </c>
      <c r="C47" s="61">
        <v>1.244848817780631</v>
      </c>
      <c r="AK47">
        <v>10.44864023029718</v>
      </c>
      <c r="AL47">
        <v>46</v>
      </c>
      <c r="AM47">
        <v>10.44864023029718</v>
      </c>
      <c r="AN47">
        <v>72</v>
      </c>
      <c r="BC47"/>
      <c r="BD47"/>
      <c r="BE47"/>
      <c r="BF47"/>
      <c r="BG47"/>
      <c r="BH47"/>
      <c r="BI47"/>
      <c r="BJ47"/>
      <c r="BK47"/>
      <c r="BL47"/>
      <c r="BM47"/>
      <c r="BN47"/>
    </row>
    <row r="48" spans="1:66" ht="15.75">
      <c r="A48" s="22">
        <v>46</v>
      </c>
      <c r="B48" s="64">
        <v>5.1707372918536425</v>
      </c>
      <c r="C48" s="61">
        <v>5.1707372918536425</v>
      </c>
      <c r="AK48">
        <v>10.44864023029718</v>
      </c>
      <c r="AL48">
        <v>32</v>
      </c>
      <c r="AM48">
        <v>10.44864023029718</v>
      </c>
      <c r="AN48">
        <v>38</v>
      </c>
      <c r="BC48"/>
      <c r="BD48"/>
      <c r="BE48"/>
      <c r="BF48"/>
      <c r="BG48"/>
      <c r="BH48"/>
      <c r="BI48"/>
      <c r="BJ48"/>
      <c r="BK48"/>
      <c r="BL48"/>
      <c r="BM48"/>
      <c r="BN48"/>
    </row>
    <row r="49" spans="1:66" ht="15.75">
      <c r="A49" s="22">
        <v>47</v>
      </c>
      <c r="B49" s="64">
        <v>4.764218357508318</v>
      </c>
      <c r="C49" s="61">
        <v>4.05044960740223</v>
      </c>
      <c r="AK49">
        <v>11.155767562984558</v>
      </c>
      <c r="AL49">
        <v>32</v>
      </c>
      <c r="AM49">
        <v>11.155767562984558</v>
      </c>
      <c r="AN49">
        <v>38</v>
      </c>
      <c r="BC49"/>
      <c r="BD49"/>
      <c r="BE49"/>
      <c r="BF49"/>
      <c r="BG49"/>
      <c r="BH49"/>
      <c r="BI49"/>
      <c r="BJ49"/>
      <c r="BK49"/>
      <c r="BL49"/>
      <c r="BM49"/>
      <c r="BN49"/>
    </row>
    <row r="50" spans="1:66" ht="15.75">
      <c r="A50" s="22">
        <v>48</v>
      </c>
      <c r="B50" s="64">
        <v>4.93297709958056</v>
      </c>
      <c r="C50" s="61">
        <v>4.93297709958056</v>
      </c>
      <c r="AK50">
        <v>11.155767562984558</v>
      </c>
      <c r="AL50">
        <v>5</v>
      </c>
      <c r="AM50">
        <v>11.155767562984558</v>
      </c>
      <c r="AN50">
        <v>11</v>
      </c>
      <c r="BC50"/>
      <c r="BD50"/>
      <c r="BE50"/>
      <c r="BF50"/>
      <c r="BG50"/>
      <c r="BH50"/>
      <c r="BI50"/>
      <c r="BJ50"/>
      <c r="BK50"/>
      <c r="BL50"/>
      <c r="BM50"/>
      <c r="BN50"/>
    </row>
    <row r="51" spans="1:66" ht="15.75">
      <c r="A51" s="22">
        <v>49</v>
      </c>
      <c r="B51" s="64">
        <v>5.678709709044187</v>
      </c>
      <c r="C51" s="61">
        <v>5.678709709044187</v>
      </c>
      <c r="AK51">
        <v>11.862894895671936</v>
      </c>
      <c r="AL51">
        <v>5</v>
      </c>
      <c r="AM51">
        <v>11.862894895671936</v>
      </c>
      <c r="AN51">
        <v>11</v>
      </c>
      <c r="BC51"/>
      <c r="BD51"/>
      <c r="BE51"/>
      <c r="BF51"/>
      <c r="BG51"/>
      <c r="BH51"/>
      <c r="BI51"/>
      <c r="BJ51"/>
      <c r="BK51"/>
      <c r="BL51"/>
      <c r="BM51"/>
      <c r="BN51"/>
    </row>
    <row r="52" spans="1:66" ht="15.75">
      <c r="A52" s="22">
        <v>50</v>
      </c>
      <c r="B52" s="64">
        <v>2.923415429475636</v>
      </c>
      <c r="C52" s="61">
        <v>3.072291547453195</v>
      </c>
      <c r="AK52">
        <v>11.862894895671936</v>
      </c>
      <c r="AL52">
        <v>4</v>
      </c>
      <c r="AM52">
        <v>11.862894895671936</v>
      </c>
      <c r="AN52">
        <v>10</v>
      </c>
      <c r="BC52"/>
      <c r="BD52"/>
      <c r="BE52"/>
      <c r="BF52"/>
      <c r="BG52"/>
      <c r="BH52"/>
      <c r="BI52"/>
      <c r="BJ52"/>
      <c r="BK52"/>
      <c r="BL52"/>
      <c r="BM52"/>
      <c r="BN52"/>
    </row>
    <row r="53" spans="1:66" ht="15.75">
      <c r="A53" s="22">
        <v>51</v>
      </c>
      <c r="B53" s="64">
        <v>1.7020324473221606</v>
      </c>
      <c r="C53" s="61">
        <v>1.7020324473221606</v>
      </c>
      <c r="AK53">
        <v>12.570022228359313</v>
      </c>
      <c r="AL53">
        <v>4</v>
      </c>
      <c r="AM53">
        <v>12.570022228359313</v>
      </c>
      <c r="AN53">
        <v>10</v>
      </c>
      <c r="BC53"/>
      <c r="BD53"/>
      <c r="BE53"/>
      <c r="BF53"/>
      <c r="BG53"/>
      <c r="BH53"/>
      <c r="BI53"/>
      <c r="BJ53"/>
      <c r="BK53"/>
      <c r="BL53"/>
      <c r="BM53"/>
      <c r="BN53"/>
    </row>
    <row r="54" spans="1:66" ht="15.75">
      <c r="A54" s="22">
        <v>52</v>
      </c>
      <c r="B54" s="64">
        <v>4.789235204047283</v>
      </c>
      <c r="C54" s="61">
        <v>4.789235204047283</v>
      </c>
      <c r="AK54">
        <v>12.570022228359313</v>
      </c>
      <c r="AL54">
        <v>2</v>
      </c>
      <c r="AM54">
        <v>12.570022228359313</v>
      </c>
      <c r="AN54">
        <v>2</v>
      </c>
      <c r="BC54"/>
      <c r="BD54"/>
      <c r="BE54"/>
      <c r="BF54"/>
      <c r="BG54"/>
      <c r="BH54"/>
      <c r="BI54"/>
      <c r="BJ54"/>
      <c r="BK54"/>
      <c r="BL54"/>
      <c r="BM54"/>
      <c r="BN54"/>
    </row>
    <row r="55" spans="1:66" ht="15.75">
      <c r="A55" s="22">
        <v>53</v>
      </c>
      <c r="B55" s="64">
        <v>6.209433786301376</v>
      </c>
      <c r="C55" s="61">
        <v>1.963960631130453</v>
      </c>
      <c r="AK55">
        <v>13.277149561046691</v>
      </c>
      <c r="AL55">
        <v>2</v>
      </c>
      <c r="AM55">
        <v>13.277149561046691</v>
      </c>
      <c r="AN55">
        <v>2</v>
      </c>
      <c r="BC55"/>
      <c r="BD55"/>
      <c r="BE55"/>
      <c r="BF55"/>
      <c r="BG55"/>
      <c r="BH55"/>
      <c r="BI55"/>
      <c r="BJ55"/>
      <c r="BK55"/>
      <c r="BL55"/>
      <c r="BM55"/>
      <c r="BN55"/>
    </row>
    <row r="56" spans="1:66" ht="15.75">
      <c r="A56" s="22">
        <v>54</v>
      </c>
      <c r="B56" s="64">
        <v>6.755415222706942</v>
      </c>
      <c r="C56" s="61">
        <v>6.755415222706942</v>
      </c>
      <c r="AK56">
        <v>13.277149561046691</v>
      </c>
      <c r="AL56">
        <v>0</v>
      </c>
      <c r="AM56">
        <v>13.277149561046691</v>
      </c>
      <c r="AN56">
        <v>1</v>
      </c>
      <c r="BC56"/>
      <c r="BD56"/>
      <c r="BE56"/>
      <c r="BF56"/>
      <c r="BG56"/>
      <c r="BH56"/>
      <c r="BI56"/>
      <c r="BJ56"/>
      <c r="BK56"/>
      <c r="BL56"/>
      <c r="BM56"/>
      <c r="BN56"/>
    </row>
    <row r="57" spans="1:66" ht="15.75">
      <c r="A57" s="22">
        <v>55</v>
      </c>
      <c r="B57" s="64">
        <v>4.184237408892688</v>
      </c>
      <c r="C57" s="61">
        <v>3.4691925760082376</v>
      </c>
      <c r="AK57">
        <v>13.98427689373407</v>
      </c>
      <c r="AL57">
        <v>0</v>
      </c>
      <c r="AM57">
        <v>13.98427689373407</v>
      </c>
      <c r="AN57">
        <v>1</v>
      </c>
      <c r="BC57"/>
      <c r="BD57"/>
      <c r="BE57"/>
      <c r="BF57"/>
      <c r="BG57"/>
      <c r="BH57"/>
      <c r="BI57"/>
      <c r="BJ57"/>
      <c r="BK57"/>
      <c r="BL57"/>
      <c r="BM57"/>
      <c r="BN57"/>
    </row>
    <row r="58" spans="1:66" ht="15.75">
      <c r="A58" s="22">
        <v>56</v>
      </c>
      <c r="B58" s="64">
        <v>3.8735561202727453</v>
      </c>
      <c r="C58" s="61">
        <v>3.8735561202727453</v>
      </c>
      <c r="AK58">
        <v>13.98427689373407</v>
      </c>
      <c r="AL58">
        <v>0</v>
      </c>
      <c r="AM58">
        <v>13.98427689373407</v>
      </c>
      <c r="AN58">
        <v>2</v>
      </c>
      <c r="BC58"/>
      <c r="BD58"/>
      <c r="BE58"/>
      <c r="BF58"/>
      <c r="BG58"/>
      <c r="BH58"/>
      <c r="BI58"/>
      <c r="BJ58"/>
      <c r="BK58"/>
      <c r="BL58"/>
      <c r="BM58"/>
      <c r="BN58"/>
    </row>
    <row r="59" spans="1:66" ht="15.75">
      <c r="A59" s="22">
        <v>57</v>
      </c>
      <c r="B59" s="64">
        <v>2.476354186029956</v>
      </c>
      <c r="C59" s="61">
        <v>2.0359120978775693</v>
      </c>
      <c r="AK59">
        <v>14.691404226421447</v>
      </c>
      <c r="AL59">
        <v>0</v>
      </c>
      <c r="AM59">
        <v>14.691404226421447</v>
      </c>
      <c r="AN59">
        <v>2</v>
      </c>
      <c r="BC59"/>
      <c r="BD59"/>
      <c r="BE59"/>
      <c r="BF59"/>
      <c r="BG59"/>
      <c r="BH59"/>
      <c r="BI59"/>
      <c r="BJ59"/>
      <c r="BK59"/>
      <c r="BL59"/>
      <c r="BM59"/>
      <c r="BN59"/>
    </row>
    <row r="60" spans="1:66" ht="15.75">
      <c r="A60" s="22">
        <v>58</v>
      </c>
      <c r="B60" s="64">
        <v>6.608076315054872</v>
      </c>
      <c r="C60" s="61">
        <v>6.867023336935242</v>
      </c>
      <c r="AK60">
        <v>14.691404226421447</v>
      </c>
      <c r="AL60">
        <v>0</v>
      </c>
      <c r="AM60">
        <v>14.691404226421447</v>
      </c>
      <c r="AN60">
        <v>1</v>
      </c>
      <c r="BC60"/>
      <c r="BD60"/>
      <c r="BE60"/>
      <c r="BF60"/>
      <c r="BG60"/>
      <c r="BH60"/>
      <c r="BI60"/>
      <c r="BJ60"/>
      <c r="BK60"/>
      <c r="BL60"/>
      <c r="BM60"/>
      <c r="BN60"/>
    </row>
    <row r="61" spans="1:66" ht="15.75">
      <c r="A61" s="22">
        <v>59</v>
      </c>
      <c r="B61" s="64">
        <v>3.092446846224797</v>
      </c>
      <c r="C61" s="61">
        <v>3.092446846224797</v>
      </c>
      <c r="AK61">
        <v>15.398531559108825</v>
      </c>
      <c r="AL61">
        <v>0</v>
      </c>
      <c r="AM61">
        <v>15.398531559108825</v>
      </c>
      <c r="AN61">
        <v>1</v>
      </c>
      <c r="BC61"/>
      <c r="BD61"/>
      <c r="BE61"/>
      <c r="BF61"/>
      <c r="BG61"/>
      <c r="BH61"/>
      <c r="BI61"/>
      <c r="BJ61"/>
      <c r="BK61"/>
      <c r="BL61"/>
      <c r="BM61"/>
      <c r="BN61"/>
    </row>
    <row r="62" spans="1:66" ht="15.75">
      <c r="A62" s="22">
        <v>60</v>
      </c>
      <c r="B62" s="64">
        <v>3.1559796109673997</v>
      </c>
      <c r="C62" s="61">
        <v>-1.4185616798176461</v>
      </c>
      <c r="AK62">
        <v>15.398531559108825</v>
      </c>
      <c r="AL62">
        <v>0</v>
      </c>
      <c r="AM62">
        <v>15.398531559108825</v>
      </c>
      <c r="AN62">
        <v>2</v>
      </c>
      <c r="BC62"/>
      <c r="BD62"/>
      <c r="BE62"/>
      <c r="BF62"/>
      <c r="BG62"/>
      <c r="BH62"/>
      <c r="BI62"/>
      <c r="BJ62"/>
      <c r="BK62"/>
      <c r="BL62"/>
      <c r="BM62"/>
      <c r="BN62"/>
    </row>
    <row r="63" spans="1:66" ht="15.75">
      <c r="A63" s="22">
        <v>61</v>
      </c>
      <c r="B63" s="64">
        <v>3.434530329494562</v>
      </c>
      <c r="C63" s="61">
        <v>3.434530329494562</v>
      </c>
      <c r="AK63">
        <v>16.105658891796203</v>
      </c>
      <c r="AL63">
        <v>0</v>
      </c>
      <c r="AM63">
        <v>16.105658891796203</v>
      </c>
      <c r="AN63">
        <v>2</v>
      </c>
      <c r="BC63"/>
      <c r="BD63"/>
      <c r="BE63"/>
      <c r="BF63"/>
      <c r="BG63"/>
      <c r="BH63"/>
      <c r="BI63"/>
      <c r="BJ63"/>
      <c r="BK63"/>
      <c r="BL63"/>
      <c r="BM63"/>
      <c r="BN63"/>
    </row>
    <row r="64" spans="1:66" ht="15.75">
      <c r="A64" s="22">
        <v>62</v>
      </c>
      <c r="B64" s="64">
        <v>4.4883565381113</v>
      </c>
      <c r="C64" s="61">
        <v>5.060143963401903</v>
      </c>
      <c r="AK64">
        <v>16.105658891796203</v>
      </c>
      <c r="AL64">
        <v>0</v>
      </c>
      <c r="AM64">
        <v>16.105658891796203</v>
      </c>
      <c r="AN64">
        <v>0</v>
      </c>
      <c r="BC64"/>
      <c r="BD64"/>
      <c r="BE64"/>
      <c r="BF64"/>
      <c r="BG64"/>
      <c r="BH64"/>
      <c r="BI64"/>
      <c r="BJ64"/>
      <c r="BK64"/>
      <c r="BL64"/>
      <c r="BM64"/>
      <c r="BN64"/>
    </row>
    <row r="65" spans="1:66" ht="15.75">
      <c r="A65" s="22">
        <v>63</v>
      </c>
      <c r="B65" s="64">
        <v>7.128462730317262</v>
      </c>
      <c r="C65" s="61">
        <v>7.128462730317262</v>
      </c>
      <c r="BC65"/>
      <c r="BD65"/>
      <c r="BE65"/>
      <c r="BF65"/>
      <c r="BG65"/>
      <c r="BH65"/>
      <c r="BI65"/>
      <c r="BJ65"/>
      <c r="BK65"/>
      <c r="BL65"/>
      <c r="BM65"/>
      <c r="BN65"/>
    </row>
    <row r="66" spans="1:66" ht="15.75">
      <c r="A66" s="22">
        <v>64</v>
      </c>
      <c r="B66" s="64">
        <v>6.459468130688661</v>
      </c>
      <c r="C66" s="61">
        <v>6.459468130688661</v>
      </c>
      <c r="BC66"/>
      <c r="BD66"/>
      <c r="BE66"/>
      <c r="BF66"/>
      <c r="BG66"/>
      <c r="BH66"/>
      <c r="BI66"/>
      <c r="BJ66"/>
      <c r="BK66"/>
      <c r="BL66"/>
      <c r="BM66"/>
      <c r="BN66"/>
    </row>
    <row r="67" spans="1:66" ht="15.75">
      <c r="A67" s="22">
        <v>65</v>
      </c>
      <c r="B67" s="64">
        <v>6.760256607059119</v>
      </c>
      <c r="C67" s="61">
        <v>4.98895409290459</v>
      </c>
      <c r="AI67">
        <f aca="true" t="shared" si="0" ref="AI67:AN67">SUM(AI1:AI65)</f>
        <v>10000</v>
      </c>
      <c r="AJ67">
        <f t="shared" si="0"/>
        <v>10000</v>
      </c>
      <c r="AK67">
        <f t="shared" si="0"/>
        <v>329.2918550490781</v>
      </c>
      <c r="AL67">
        <f t="shared" si="0"/>
        <v>20000</v>
      </c>
      <c r="AM67">
        <f t="shared" si="0"/>
        <v>329.2918550490781</v>
      </c>
      <c r="AN67">
        <f t="shared" si="0"/>
        <v>20000</v>
      </c>
      <c r="BC67"/>
      <c r="BD67"/>
      <c r="BE67"/>
      <c r="BF67"/>
      <c r="BG67"/>
      <c r="BH67"/>
      <c r="BI67"/>
      <c r="BJ67"/>
      <c r="BK67"/>
      <c r="BL67"/>
      <c r="BM67"/>
      <c r="BN67"/>
    </row>
    <row r="68" spans="1:66" ht="15.75">
      <c r="A68" s="22">
        <v>66</v>
      </c>
      <c r="B68" s="64">
        <v>8.040118804904807</v>
      </c>
      <c r="C68" s="61">
        <v>7.277061270881904</v>
      </c>
      <c r="BC68"/>
      <c r="BD68"/>
      <c r="BE68"/>
      <c r="BF68"/>
      <c r="BG68"/>
      <c r="BH68"/>
      <c r="BI68"/>
      <c r="BJ68"/>
      <c r="BK68"/>
      <c r="BL68"/>
      <c r="BM68"/>
      <c r="BN68"/>
    </row>
    <row r="69" spans="1:66" ht="15.75">
      <c r="A69" s="22">
        <v>67</v>
      </c>
      <c r="B69" s="64">
        <v>4.154073847640267</v>
      </c>
      <c r="C69" s="61">
        <v>4.154073847640267</v>
      </c>
      <c r="BC69"/>
      <c r="BD69"/>
      <c r="BE69"/>
      <c r="BF69"/>
      <c r="BG69"/>
      <c r="BH69"/>
      <c r="BI69"/>
      <c r="BJ69"/>
      <c r="BK69"/>
      <c r="BL69"/>
      <c r="BM69"/>
      <c r="BN69"/>
    </row>
    <row r="70" spans="1:66" ht="15.75">
      <c r="A70" s="22">
        <v>68</v>
      </c>
      <c r="B70" s="64">
        <v>3.397141972965263</v>
      </c>
      <c r="C70" s="61">
        <v>3.8616514335062333</v>
      </c>
      <c r="BC70"/>
      <c r="BD70"/>
      <c r="BE70"/>
      <c r="BF70"/>
      <c r="BG70"/>
      <c r="BH70"/>
      <c r="BI70"/>
      <c r="BJ70"/>
      <c r="BK70"/>
      <c r="BL70"/>
      <c r="BM70"/>
      <c r="BN70"/>
    </row>
    <row r="71" spans="1:66" ht="15.75">
      <c r="A71" s="22">
        <v>69</v>
      </c>
      <c r="B71" s="64">
        <v>4.07038583157098</v>
      </c>
      <c r="C71" s="61">
        <v>8.371802435086837</v>
      </c>
      <c r="BC71"/>
      <c r="BD71"/>
      <c r="BE71"/>
      <c r="BF71"/>
      <c r="BG71"/>
      <c r="BH71"/>
      <c r="BI71"/>
      <c r="BJ71"/>
      <c r="BK71"/>
      <c r="BL71"/>
      <c r="BM71"/>
      <c r="BN71"/>
    </row>
    <row r="72" spans="1:66" ht="15.75">
      <c r="A72" s="22">
        <v>70</v>
      </c>
      <c r="B72" s="64">
        <v>5.043767277597641</v>
      </c>
      <c r="C72" s="61">
        <v>4.752006255708873</v>
      </c>
      <c r="BC72"/>
      <c r="BD72"/>
      <c r="BE72"/>
      <c r="BF72"/>
      <c r="BG72"/>
      <c r="BH72"/>
      <c r="BI72"/>
      <c r="BJ72"/>
      <c r="BK72"/>
      <c r="BL72"/>
      <c r="BM72"/>
      <c r="BN72"/>
    </row>
    <row r="73" spans="1:66" ht="15.75">
      <c r="A73" s="22">
        <v>71</v>
      </c>
      <c r="B73" s="64">
        <v>5.024970023450725</v>
      </c>
      <c r="C73" s="61">
        <v>10.00440033756791</v>
      </c>
      <c r="BC73"/>
      <c r="BD73"/>
      <c r="BE73"/>
      <c r="BF73"/>
      <c r="BG73"/>
      <c r="BH73"/>
      <c r="BI73"/>
      <c r="BJ73"/>
      <c r="BK73"/>
      <c r="BL73"/>
      <c r="BM73"/>
      <c r="BN73"/>
    </row>
    <row r="74" spans="1:66" ht="15.75">
      <c r="A74" s="22">
        <v>72</v>
      </c>
      <c r="B74" s="64">
        <v>6.390194440286925</v>
      </c>
      <c r="C74" s="61">
        <v>8.169704146870284</v>
      </c>
      <c r="BC74"/>
      <c r="BD74"/>
      <c r="BE74"/>
      <c r="BF74"/>
      <c r="BG74"/>
      <c r="BH74"/>
      <c r="BI74"/>
      <c r="BJ74"/>
      <c r="BK74"/>
      <c r="BL74"/>
      <c r="BM74"/>
      <c r="BN74"/>
    </row>
    <row r="75" spans="1:66" ht="15.75">
      <c r="A75" s="22">
        <v>73</v>
      </c>
      <c r="B75" s="64">
        <v>4.423909705749728</v>
      </c>
      <c r="C75" s="61">
        <v>4.716177380561211</v>
      </c>
      <c r="BC75"/>
      <c r="BD75"/>
      <c r="BE75"/>
      <c r="BF75"/>
      <c r="BG75"/>
      <c r="BH75"/>
      <c r="BI75"/>
      <c r="BJ75"/>
      <c r="BK75"/>
      <c r="BL75"/>
      <c r="BM75"/>
      <c r="BN75"/>
    </row>
    <row r="76" spans="1:66" ht="15.75">
      <c r="A76" s="22">
        <v>74</v>
      </c>
      <c r="B76" s="64">
        <v>6.459606021172577</v>
      </c>
      <c r="C76" s="61">
        <v>6.459606021172577</v>
      </c>
      <c r="BC76"/>
      <c r="BD76"/>
      <c r="BE76"/>
      <c r="BF76"/>
      <c r="BG76"/>
      <c r="BH76"/>
      <c r="BI76"/>
      <c r="BJ76"/>
      <c r="BK76"/>
      <c r="BL76"/>
      <c r="BM76"/>
      <c r="BN76"/>
    </row>
    <row r="77" spans="1:66" ht="15.75">
      <c r="A77" s="22">
        <v>75</v>
      </c>
      <c r="B77" s="64">
        <v>4.729822918902755</v>
      </c>
      <c r="C77" s="61">
        <v>4.577158018142515</v>
      </c>
      <c r="BC77"/>
      <c r="BD77"/>
      <c r="BE77"/>
      <c r="BF77"/>
      <c r="BG77"/>
      <c r="BH77"/>
      <c r="BI77"/>
      <c r="BJ77"/>
      <c r="BK77"/>
      <c r="BL77"/>
      <c r="BM77"/>
      <c r="BN77"/>
    </row>
    <row r="78" spans="1:66" ht="15.75">
      <c r="A78" s="22">
        <v>76</v>
      </c>
      <c r="B78" s="64">
        <v>9.216985898267016</v>
      </c>
      <c r="C78" s="61">
        <v>9.216985898267016</v>
      </c>
      <c r="BC78"/>
      <c r="BD78"/>
      <c r="BE78"/>
      <c r="BF78"/>
      <c r="BG78"/>
      <c r="BH78"/>
      <c r="BI78"/>
      <c r="BJ78"/>
      <c r="BK78"/>
      <c r="BL78"/>
      <c r="BM78"/>
      <c r="BN78"/>
    </row>
    <row r="79" spans="1:66" ht="15.75">
      <c r="A79" s="22">
        <v>77</v>
      </c>
      <c r="B79" s="64">
        <v>6.139929858450936</v>
      </c>
      <c r="C79" s="61">
        <v>6.139929858450936</v>
      </c>
      <c r="BC79"/>
      <c r="BD79"/>
      <c r="BE79"/>
      <c r="BF79"/>
      <c r="BG79"/>
      <c r="BH79"/>
      <c r="BI79"/>
      <c r="BJ79"/>
      <c r="BK79"/>
      <c r="BL79"/>
      <c r="BM79"/>
      <c r="BN79"/>
    </row>
    <row r="80" spans="1:66" ht="15.75">
      <c r="A80" s="22">
        <v>78</v>
      </c>
      <c r="B80" s="64">
        <v>4.270707346851244</v>
      </c>
      <c r="C80" s="61">
        <v>5.7194616639033065</v>
      </c>
      <c r="BC80"/>
      <c r="BD80"/>
      <c r="BE80"/>
      <c r="BF80"/>
      <c r="BG80"/>
      <c r="BH80"/>
      <c r="BI80"/>
      <c r="BJ80"/>
      <c r="BK80"/>
      <c r="BL80"/>
      <c r="BM80"/>
      <c r="BN80"/>
    </row>
    <row r="81" spans="1:66" ht="15.75">
      <c r="A81" s="22">
        <v>79</v>
      </c>
      <c r="B81" s="64">
        <v>8.156617533024251</v>
      </c>
      <c r="C81" s="61">
        <v>3.9071148417613357</v>
      </c>
      <c r="BC81"/>
      <c r="BD81"/>
      <c r="BE81"/>
      <c r="BF81"/>
      <c r="BG81"/>
      <c r="BH81"/>
      <c r="BI81"/>
      <c r="BJ81"/>
      <c r="BK81"/>
      <c r="BL81"/>
      <c r="BM81"/>
      <c r="BN81"/>
    </row>
    <row r="82" spans="1:66" ht="15.75">
      <c r="A82" s="22">
        <v>80</v>
      </c>
      <c r="B82" s="64">
        <v>5.774460951239188</v>
      </c>
      <c r="C82" s="61">
        <v>4.0723087005301775</v>
      </c>
      <c r="BC82"/>
      <c r="BD82"/>
      <c r="BE82"/>
      <c r="BF82"/>
      <c r="BG82"/>
      <c r="BH82"/>
      <c r="BI82"/>
      <c r="BJ82"/>
      <c r="BK82"/>
      <c r="BL82"/>
      <c r="BM82"/>
      <c r="BN82"/>
    </row>
    <row r="83" spans="1:66" ht="15.75">
      <c r="A83" s="22">
        <v>81</v>
      </c>
      <c r="B83" s="64">
        <v>5.001034816214537</v>
      </c>
      <c r="C83" s="61">
        <v>5.896527167369414</v>
      </c>
      <c r="BC83"/>
      <c r="BD83"/>
      <c r="BE83"/>
      <c r="BF83"/>
      <c r="BG83"/>
      <c r="BH83"/>
      <c r="BI83"/>
      <c r="BJ83"/>
      <c r="BK83"/>
      <c r="BL83"/>
      <c r="BM83"/>
      <c r="BN83"/>
    </row>
    <row r="84" spans="1:66" ht="15.75">
      <c r="A84" s="22">
        <v>82</v>
      </c>
      <c r="B84" s="64">
        <v>8.322554255182125</v>
      </c>
      <c r="C84" s="61">
        <v>8.322554255182125</v>
      </c>
      <c r="BC84"/>
      <c r="BD84"/>
      <c r="BE84"/>
      <c r="BF84"/>
      <c r="BG84"/>
      <c r="BH84"/>
      <c r="BI84"/>
      <c r="BJ84"/>
      <c r="BK84"/>
      <c r="BL84"/>
      <c r="BM84"/>
      <c r="BN84"/>
    </row>
    <row r="85" spans="1:66" ht="15.75">
      <c r="A85" s="22">
        <v>83</v>
      </c>
      <c r="B85" s="64">
        <v>6.87024857756001</v>
      </c>
      <c r="C85" s="61">
        <v>6.213762295775745</v>
      </c>
      <c r="BC85"/>
      <c r="BD85"/>
      <c r="BE85"/>
      <c r="BF85"/>
      <c r="BG85"/>
      <c r="BH85"/>
      <c r="BI85"/>
      <c r="BJ85"/>
      <c r="BK85"/>
      <c r="BL85"/>
      <c r="BM85"/>
      <c r="BN85"/>
    </row>
    <row r="86" spans="1:66" ht="15.75">
      <c r="A86" s="22">
        <v>84</v>
      </c>
      <c r="B86" s="64">
        <v>5.914823330311871</v>
      </c>
      <c r="C86" s="61">
        <v>5.914823330311871</v>
      </c>
      <c r="BC86"/>
      <c r="BD86"/>
      <c r="BE86"/>
      <c r="BF86"/>
      <c r="BG86"/>
      <c r="BH86"/>
      <c r="BI86"/>
      <c r="BJ86"/>
      <c r="BK86"/>
      <c r="BL86"/>
      <c r="BM86"/>
      <c r="BN86"/>
    </row>
    <row r="87" spans="1:66" ht="15.75">
      <c r="A87" s="22">
        <v>85</v>
      </c>
      <c r="B87" s="64">
        <v>4.172356235526528</v>
      </c>
      <c r="C87" s="61">
        <v>4.172356235526528</v>
      </c>
      <c r="BC87"/>
      <c r="BD87"/>
      <c r="BE87"/>
      <c r="BF87"/>
      <c r="BG87"/>
      <c r="BH87"/>
      <c r="BI87"/>
      <c r="BJ87"/>
      <c r="BK87"/>
      <c r="BL87"/>
      <c r="BM87"/>
      <c r="BN87"/>
    </row>
    <row r="88" spans="1:66" ht="15.75">
      <c r="A88" s="22">
        <v>86</v>
      </c>
      <c r="B88" s="64">
        <v>5.927877323280475</v>
      </c>
      <c r="C88" s="61">
        <v>5.927877323280475</v>
      </c>
      <c r="BC88"/>
      <c r="BD88"/>
      <c r="BE88"/>
      <c r="BF88"/>
      <c r="BG88"/>
      <c r="BH88"/>
      <c r="BI88"/>
      <c r="BJ88"/>
      <c r="BK88"/>
      <c r="BL88"/>
      <c r="BM88"/>
      <c r="BN88"/>
    </row>
    <row r="89" spans="1:66" ht="15.75">
      <c r="A89" s="22">
        <v>87</v>
      </c>
      <c r="B89" s="64">
        <v>5.963500298314368</v>
      </c>
      <c r="C89" s="61">
        <v>5.455502113758185</v>
      </c>
      <c r="BC89"/>
      <c r="BD89"/>
      <c r="BE89"/>
      <c r="BF89"/>
      <c r="BG89"/>
      <c r="BH89"/>
      <c r="BI89"/>
      <c r="BJ89"/>
      <c r="BK89"/>
      <c r="BL89"/>
      <c r="BM89"/>
      <c r="BN89"/>
    </row>
    <row r="90" spans="1:66" ht="15.75">
      <c r="A90" s="22">
        <v>88</v>
      </c>
      <c r="B90" s="64">
        <v>3.400410409861209</v>
      </c>
      <c r="C90" s="61">
        <v>5.134270655384392</v>
      </c>
      <c r="BC90"/>
      <c r="BD90"/>
      <c r="BE90"/>
      <c r="BF90"/>
      <c r="BG90"/>
      <c r="BH90"/>
      <c r="BI90"/>
      <c r="BJ90"/>
      <c r="BK90"/>
      <c r="BL90"/>
      <c r="BM90"/>
      <c r="BN90"/>
    </row>
    <row r="91" spans="1:66" ht="15.75">
      <c r="A91" s="22">
        <v>89</v>
      </c>
      <c r="B91" s="64">
        <v>5.170887305855796</v>
      </c>
      <c r="C91" s="61">
        <v>5.170887305855796</v>
      </c>
      <c r="BC91"/>
      <c r="BD91"/>
      <c r="BE91"/>
      <c r="BF91"/>
      <c r="BG91"/>
      <c r="BH91"/>
      <c r="BI91"/>
      <c r="BJ91"/>
      <c r="BK91"/>
      <c r="BL91"/>
      <c r="BM91"/>
      <c r="BN91"/>
    </row>
    <row r="92" spans="1:66" ht="15.75">
      <c r="A92" s="22">
        <v>90</v>
      </c>
      <c r="B92" s="64">
        <v>6.593676225311905</v>
      </c>
      <c r="C92" s="61">
        <v>6.847208949841813</v>
      </c>
      <c r="BC92"/>
      <c r="BD92"/>
      <c r="BE92"/>
      <c r="BF92"/>
      <c r="BG92"/>
      <c r="BH92"/>
      <c r="BI92"/>
      <c r="BJ92"/>
      <c r="BK92"/>
      <c r="BL92"/>
      <c r="BM92"/>
      <c r="BN92"/>
    </row>
    <row r="93" spans="1:66" ht="15.75">
      <c r="A93" s="22">
        <v>91</v>
      </c>
      <c r="B93" s="64">
        <v>3.2906758261595312</v>
      </c>
      <c r="C93" s="61">
        <v>3.914739076959793</v>
      </c>
      <c r="BC93"/>
      <c r="BD93"/>
      <c r="BE93"/>
      <c r="BF93"/>
      <c r="BG93"/>
      <c r="BH93"/>
      <c r="BI93"/>
      <c r="BJ93"/>
      <c r="BK93"/>
      <c r="BL93"/>
      <c r="BM93"/>
      <c r="BN93"/>
    </row>
    <row r="94" spans="1:66" ht="15.75">
      <c r="A94" s="22">
        <v>92</v>
      </c>
      <c r="B94" s="64">
        <v>6.7569987052231415</v>
      </c>
      <c r="C94" s="61">
        <v>6.731478828132251</v>
      </c>
      <c r="BC94"/>
      <c r="BD94"/>
      <c r="BE94"/>
      <c r="BF94"/>
      <c r="BG94"/>
      <c r="BH94"/>
      <c r="BI94"/>
      <c r="BJ94"/>
      <c r="BK94"/>
      <c r="BL94"/>
      <c r="BM94"/>
      <c r="BN94"/>
    </row>
    <row r="95" spans="1:66" ht="15.75">
      <c r="A95" s="22">
        <v>93</v>
      </c>
      <c r="B95" s="64">
        <v>5.923708261145186</v>
      </c>
      <c r="C95" s="61">
        <v>5.923708261145186</v>
      </c>
      <c r="BC95"/>
      <c r="BD95"/>
      <c r="BE95"/>
      <c r="BF95"/>
      <c r="BG95"/>
      <c r="BH95"/>
      <c r="BI95"/>
      <c r="BJ95"/>
      <c r="BK95"/>
      <c r="BL95"/>
      <c r="BM95"/>
      <c r="BN95"/>
    </row>
    <row r="96" spans="1:66" ht="15.75">
      <c r="A96" s="22">
        <v>94</v>
      </c>
      <c r="B96" s="64">
        <v>4.888149118762336</v>
      </c>
      <c r="C96" s="61">
        <v>6.099410720002345</v>
      </c>
      <c r="BC96"/>
      <c r="BD96"/>
      <c r="BE96"/>
      <c r="BF96"/>
      <c r="BG96"/>
      <c r="BH96"/>
      <c r="BI96"/>
      <c r="BJ96"/>
      <c r="BK96"/>
      <c r="BL96"/>
      <c r="BM96"/>
      <c r="BN96"/>
    </row>
    <row r="97" spans="1:66" ht="15.75">
      <c r="A97" s="22">
        <v>95</v>
      </c>
      <c r="B97" s="64">
        <v>6.084909005139068</v>
      </c>
      <c r="C97" s="61">
        <v>6.084909005139068</v>
      </c>
      <c r="BC97"/>
      <c r="BD97"/>
      <c r="BE97"/>
      <c r="BF97"/>
      <c r="BG97"/>
      <c r="BH97"/>
      <c r="BI97"/>
      <c r="BJ97"/>
      <c r="BK97"/>
      <c r="BL97"/>
      <c r="BM97"/>
      <c r="BN97"/>
    </row>
    <row r="98" spans="1:66" ht="15.75">
      <c r="A98" s="22">
        <v>96</v>
      </c>
      <c r="B98" s="64">
        <v>2.126980975198301</v>
      </c>
      <c r="C98" s="61">
        <v>2.126980975198301</v>
      </c>
      <c r="BC98"/>
      <c r="BD98"/>
      <c r="BE98"/>
      <c r="BF98"/>
      <c r="BG98"/>
      <c r="BH98"/>
      <c r="BI98"/>
      <c r="BJ98"/>
      <c r="BK98"/>
      <c r="BL98"/>
      <c r="BM98"/>
      <c r="BN98"/>
    </row>
    <row r="99" spans="1:66" ht="15.75">
      <c r="A99" s="22">
        <v>97</v>
      </c>
      <c r="B99" s="64">
        <v>7.554713737715848</v>
      </c>
      <c r="C99" s="61">
        <v>7.554713737715848</v>
      </c>
      <c r="BC99"/>
      <c r="BD99"/>
      <c r="BE99"/>
      <c r="BF99"/>
      <c r="BG99"/>
      <c r="BH99"/>
      <c r="BI99"/>
      <c r="BJ99"/>
      <c r="BK99"/>
      <c r="BL99"/>
      <c r="BM99"/>
      <c r="BN99"/>
    </row>
    <row r="100" spans="1:66" ht="15.75">
      <c r="A100" s="22">
        <v>98</v>
      </c>
      <c r="B100" s="64">
        <v>2.858899430500834</v>
      </c>
      <c r="C100" s="61">
        <v>2.466985654278321</v>
      </c>
      <c r="BC100"/>
      <c r="BD100"/>
      <c r="BE100"/>
      <c r="BF100"/>
      <c r="BG100"/>
      <c r="BH100"/>
      <c r="BI100"/>
      <c r="BJ100"/>
      <c r="BK100"/>
      <c r="BL100"/>
      <c r="BM100"/>
      <c r="BN100"/>
    </row>
    <row r="101" spans="1:66" ht="15.75">
      <c r="A101" s="22">
        <v>99</v>
      </c>
      <c r="B101" s="64">
        <v>3.7248423171172638</v>
      </c>
      <c r="C101" s="61">
        <v>2.505225872716572</v>
      </c>
      <c r="BC101"/>
      <c r="BD101"/>
      <c r="BE101"/>
      <c r="BF101"/>
      <c r="BG101"/>
      <c r="BH101"/>
      <c r="BI101"/>
      <c r="BJ101"/>
      <c r="BK101"/>
      <c r="BL101"/>
      <c r="BM101"/>
      <c r="BN101"/>
    </row>
    <row r="102" spans="1:66" ht="15.75">
      <c r="A102" s="22">
        <v>100</v>
      </c>
      <c r="B102" s="64">
        <v>6.748852098365673</v>
      </c>
      <c r="C102" s="61">
        <v>6.748852098365673</v>
      </c>
      <c r="BC102"/>
      <c r="BD102"/>
      <c r="BE102"/>
      <c r="BF102"/>
      <c r="BG102"/>
      <c r="BH102"/>
      <c r="BI102"/>
      <c r="BJ102"/>
      <c r="BK102"/>
      <c r="BL102"/>
      <c r="BM102"/>
      <c r="BN102"/>
    </row>
    <row r="103" spans="1:3" ht="15.75">
      <c r="A103" s="46" t="s">
        <v>23</v>
      </c>
      <c r="B103"/>
      <c r="C103"/>
    </row>
  </sheetData>
  <mergeCells count="2">
    <mergeCell ref="I4:J4"/>
    <mergeCell ref="K4:L4"/>
  </mergeCells>
  <printOptions/>
  <pageMargins left="0.75" right="0.75" top="1" bottom="1" header="0.5" footer="0.5"/>
  <pageSetup horizontalDpi="200" verticalDpi="200" orientation="portrait"/>
  <drawing r:id="rId3"/>
  <legacyDrawing r:id="rId2"/>
</worksheet>
</file>

<file path=xl/worksheets/sheet9.xml><?xml version="1.0" encoding="utf-8"?>
<worksheet xmlns="http://schemas.openxmlformats.org/spreadsheetml/2006/main" xmlns:r="http://schemas.openxmlformats.org/officeDocument/2006/relationships">
  <sheetPr codeName="Sheet7511"/>
  <dimension ref="A1:BN103"/>
  <sheetViews>
    <sheetView workbookViewId="0" topLeftCell="D1">
      <selection activeCell="I2" sqref="I2"/>
    </sheetView>
  </sheetViews>
  <sheetFormatPr defaultColWidth="9.140625" defaultRowHeight="12.75"/>
  <cols>
    <col min="1" max="1" width="9.140625" style="22" customWidth="1"/>
    <col min="2" max="2" width="9.7109375" style="85" customWidth="1"/>
    <col min="3" max="3" width="9.7109375" style="95" customWidth="1"/>
    <col min="4" max="4" width="8.8515625" style="0" customWidth="1"/>
    <col min="5" max="5" width="14.421875" style="15" customWidth="1"/>
    <col min="6" max="11" width="10.28125" style="15" customWidth="1"/>
    <col min="12" max="12" width="12.28125" style="15" customWidth="1"/>
    <col min="13" max="13" width="14.00390625" style="15" customWidth="1"/>
    <col min="14" max="17" width="10.28125" style="15" customWidth="1"/>
    <col min="18" max="19" width="10.28125" style="0" customWidth="1"/>
    <col min="20" max="20" width="16.28125" style="0" customWidth="1"/>
    <col min="21" max="22" width="12.8515625" style="0" customWidth="1"/>
    <col min="23" max="54" width="10.28125" style="0" customWidth="1"/>
    <col min="55" max="16384" width="10.28125" style="15" customWidth="1"/>
  </cols>
  <sheetData>
    <row r="1" spans="1:66" ht="30.75">
      <c r="A1" s="14" t="s">
        <v>72</v>
      </c>
      <c r="I1"/>
      <c r="J1"/>
      <c r="K1"/>
      <c r="L1"/>
      <c r="M1"/>
      <c r="N1"/>
      <c r="O1"/>
      <c r="Q1"/>
      <c r="AK1">
        <v>-3.6917918493255732</v>
      </c>
      <c r="AL1">
        <v>0</v>
      </c>
      <c r="AM1">
        <v>-3.6917918493255732</v>
      </c>
      <c r="AN1">
        <v>0</v>
      </c>
      <c r="BC1"/>
      <c r="BD1"/>
      <c r="BE1"/>
      <c r="BF1"/>
      <c r="BG1"/>
      <c r="BH1"/>
      <c r="BI1"/>
      <c r="BJ1"/>
      <c r="BK1"/>
      <c r="BL1"/>
      <c r="BM1"/>
      <c r="BN1"/>
    </row>
    <row r="2" spans="1:66" s="20" customFormat="1" ht="63.75" thickBot="1">
      <c r="A2" s="16" t="s">
        <v>17</v>
      </c>
      <c r="B2" s="86" t="s">
        <v>73</v>
      </c>
      <c r="C2" s="96" t="s">
        <v>77</v>
      </c>
      <c r="D2"/>
      <c r="E2" s="17" t="s">
        <v>18</v>
      </c>
      <c r="F2" s="18"/>
      <c r="G2" s="19"/>
      <c r="I2" s="21"/>
      <c r="J2" s="21"/>
      <c r="K2" s="21"/>
      <c r="L2" s="21"/>
      <c r="M2" s="21"/>
      <c r="N2" s="21"/>
      <c r="O2" s="21"/>
      <c r="Q2" s="21"/>
      <c r="R2"/>
      <c r="S2"/>
      <c r="T2"/>
      <c r="U2"/>
      <c r="V2"/>
      <c r="W2" s="21"/>
      <c r="X2" s="21"/>
      <c r="Y2"/>
      <c r="Z2"/>
      <c r="AA2"/>
      <c r="AB2"/>
      <c r="AC2"/>
      <c r="AD2"/>
      <c r="AE2"/>
      <c r="AF2"/>
      <c r="AG2"/>
      <c r="AH2">
        <v>-3.6917918493255732</v>
      </c>
      <c r="AI2"/>
      <c r="AJ2"/>
      <c r="AK2">
        <v>-3.6917918493255732</v>
      </c>
      <c r="AL2">
        <v>0</v>
      </c>
      <c r="AM2">
        <v>-3.6917918493255732</v>
      </c>
      <c r="AN2">
        <v>3</v>
      </c>
      <c r="AO2"/>
      <c r="AP2"/>
      <c r="AQ2"/>
      <c r="AR2"/>
      <c r="AS2"/>
      <c r="AT2"/>
      <c r="AU2"/>
      <c r="AV2"/>
      <c r="AW2"/>
      <c r="AX2"/>
      <c r="AY2"/>
      <c r="AZ2"/>
      <c r="BA2"/>
      <c r="BB2"/>
      <c r="BC2" s="21"/>
      <c r="BD2" s="21"/>
      <c r="BE2" s="21"/>
      <c r="BF2" s="21"/>
      <c r="BG2" s="21"/>
      <c r="BH2" s="21"/>
      <c r="BI2" s="21"/>
      <c r="BJ2" s="21"/>
      <c r="BK2" s="21"/>
      <c r="BL2" s="21"/>
      <c r="BM2" s="21"/>
      <c r="BN2" s="21"/>
    </row>
    <row r="3" spans="1:66" ht="16.5" thickBot="1">
      <c r="A3" s="22">
        <v>1</v>
      </c>
      <c r="B3" s="87">
        <v>4.740930410868496</v>
      </c>
      <c r="C3" s="97">
        <v>4.685074438493652</v>
      </c>
      <c r="E3" s="23"/>
      <c r="F3" s="24">
        <v>10000</v>
      </c>
      <c r="G3" s="94" t="s">
        <v>76</v>
      </c>
      <c r="AH3">
        <v>-3.139968531320965</v>
      </c>
      <c r="AI3">
        <v>0</v>
      </c>
      <c r="AJ3">
        <v>3</v>
      </c>
      <c r="AK3">
        <v>-3.139968531320965</v>
      </c>
      <c r="AL3">
        <v>0</v>
      </c>
      <c r="AM3">
        <v>-3.139968531320965</v>
      </c>
      <c r="AN3">
        <v>3</v>
      </c>
      <c r="BC3"/>
      <c r="BD3"/>
      <c r="BE3"/>
      <c r="BF3"/>
      <c r="BG3"/>
      <c r="BH3"/>
      <c r="BI3"/>
      <c r="BJ3"/>
      <c r="BK3"/>
      <c r="BL3"/>
      <c r="BM3"/>
      <c r="BN3"/>
    </row>
    <row r="4" spans="1:66" ht="19.5" thickBot="1">
      <c r="A4" s="22">
        <v>2</v>
      </c>
      <c r="B4" s="87">
        <v>5.242362642009045</v>
      </c>
      <c r="C4" s="97">
        <v>4.391969613057064</v>
      </c>
      <c r="E4" s="23"/>
      <c r="F4" s="26">
        <v>74.9999999301508</v>
      </c>
      <c r="G4" s="25" t="s">
        <v>19</v>
      </c>
      <c r="I4" s="137" t="s">
        <v>74</v>
      </c>
      <c r="J4" s="138"/>
      <c r="K4" s="139" t="s">
        <v>78</v>
      </c>
      <c r="L4" s="140"/>
      <c r="M4" s="28" t="s">
        <v>20</v>
      </c>
      <c r="N4" s="27"/>
      <c r="P4" s="29"/>
      <c r="AH4">
        <v>-2.588145213316357</v>
      </c>
      <c r="AI4">
        <v>0</v>
      </c>
      <c r="AJ4">
        <v>2</v>
      </c>
      <c r="AK4">
        <v>-3.139968531320965</v>
      </c>
      <c r="AL4">
        <v>0</v>
      </c>
      <c r="AM4">
        <v>-3.139968531320965</v>
      </c>
      <c r="AN4">
        <v>2</v>
      </c>
      <c r="BC4"/>
      <c r="BD4"/>
      <c r="BE4"/>
      <c r="BF4"/>
      <c r="BG4"/>
      <c r="BH4"/>
      <c r="BI4"/>
      <c r="BJ4"/>
      <c r="BK4"/>
      <c r="BL4"/>
      <c r="BM4"/>
      <c r="BN4"/>
    </row>
    <row r="5" spans="1:66" ht="17.25">
      <c r="A5" s="22">
        <v>3</v>
      </c>
      <c r="B5" s="87">
        <v>3.677520262691056</v>
      </c>
      <c r="C5" s="97">
        <v>3.5970088218856047</v>
      </c>
      <c r="E5" s="30"/>
      <c r="F5" s="31">
        <f>F4/60</f>
        <v>1.2499999988358468</v>
      </c>
      <c r="G5" s="32" t="s">
        <v>21</v>
      </c>
      <c r="I5" s="88" t="s">
        <v>12</v>
      </c>
      <c r="J5" s="89">
        <v>5.008247236066702</v>
      </c>
      <c r="K5" s="99" t="s">
        <v>12</v>
      </c>
      <c r="L5" s="100">
        <v>4.997002330360056</v>
      </c>
      <c r="M5" s="47" t="s">
        <v>24</v>
      </c>
      <c r="N5" s="34">
        <v>5</v>
      </c>
      <c r="P5" s="29"/>
      <c r="AH5">
        <v>-2.036321895311749</v>
      </c>
      <c r="AI5">
        <v>0</v>
      </c>
      <c r="AJ5">
        <v>2</v>
      </c>
      <c r="AK5">
        <v>-2.588145213316357</v>
      </c>
      <c r="AL5">
        <v>0</v>
      </c>
      <c r="AM5">
        <v>-2.588145213316357</v>
      </c>
      <c r="AN5">
        <v>2</v>
      </c>
      <c r="BC5"/>
      <c r="BD5"/>
      <c r="BE5"/>
      <c r="BF5"/>
      <c r="BG5"/>
      <c r="BH5"/>
      <c r="BI5"/>
      <c r="BJ5"/>
      <c r="BK5"/>
      <c r="BL5"/>
      <c r="BM5"/>
      <c r="BN5"/>
    </row>
    <row r="6" spans="1:66" ht="16.5" thickBot="1">
      <c r="A6" s="22">
        <v>4</v>
      </c>
      <c r="B6" s="87">
        <v>5.299212287952522</v>
      </c>
      <c r="C6" s="97">
        <v>5.288265238546249</v>
      </c>
      <c r="I6" s="88" t="s">
        <v>15</v>
      </c>
      <c r="J6" s="90">
        <v>0.9503199437111837</v>
      </c>
      <c r="K6" s="99" t="s">
        <v>15</v>
      </c>
      <c r="L6" s="101">
        <v>1.875934481143868</v>
      </c>
      <c r="M6" s="48" t="s">
        <v>25</v>
      </c>
      <c r="N6" s="36">
        <v>100</v>
      </c>
      <c r="AH6">
        <v>-1.4844985773071406</v>
      </c>
      <c r="AI6">
        <v>0</v>
      </c>
      <c r="AJ6">
        <v>2</v>
      </c>
      <c r="AK6">
        <v>-2.588145213316357</v>
      </c>
      <c r="AL6">
        <v>0</v>
      </c>
      <c r="AM6">
        <v>-2.588145213316357</v>
      </c>
      <c r="AN6">
        <v>2</v>
      </c>
      <c r="BC6"/>
      <c r="BD6"/>
      <c r="BE6"/>
      <c r="BF6"/>
      <c r="BG6"/>
      <c r="BH6"/>
      <c r="BI6"/>
      <c r="BJ6"/>
      <c r="BK6"/>
      <c r="BL6"/>
      <c r="BM6"/>
      <c r="BN6"/>
    </row>
    <row r="7" spans="1:66" ht="15.75">
      <c r="A7" s="22">
        <v>5</v>
      </c>
      <c r="B7" s="87">
        <v>5.685731432645098</v>
      </c>
      <c r="C7" s="97">
        <v>6.111074849554024</v>
      </c>
      <c r="F7" s="37"/>
      <c r="I7" s="88" t="s">
        <v>13</v>
      </c>
      <c r="J7" s="89">
        <v>9.174852871967065</v>
      </c>
      <c r="K7" s="99" t="s">
        <v>13</v>
      </c>
      <c r="L7" s="100">
        <v>13.414731902864297</v>
      </c>
      <c r="N7" s="38"/>
      <c r="AH7">
        <v>-0.9326752593025325</v>
      </c>
      <c r="AI7">
        <v>0</v>
      </c>
      <c r="AJ7">
        <v>9</v>
      </c>
      <c r="AK7">
        <v>-2.036321895311749</v>
      </c>
      <c r="AL7">
        <v>0</v>
      </c>
      <c r="AM7">
        <v>-2.036321895311749</v>
      </c>
      <c r="AN7">
        <v>2</v>
      </c>
      <c r="BC7"/>
      <c r="BD7"/>
      <c r="BE7"/>
      <c r="BF7"/>
      <c r="BG7"/>
      <c r="BH7"/>
      <c r="BI7"/>
      <c r="BJ7"/>
      <c r="BK7"/>
      <c r="BL7"/>
      <c r="BM7"/>
      <c r="BN7"/>
    </row>
    <row r="8" spans="1:66" ht="16.5" thickBot="1">
      <c r="A8" s="22">
        <v>6</v>
      </c>
      <c r="B8" s="87">
        <v>5.732626342855534</v>
      </c>
      <c r="C8" s="97">
        <v>9.778149379570241</v>
      </c>
      <c r="F8" s="37"/>
      <c r="I8" s="91" t="s">
        <v>14</v>
      </c>
      <c r="J8" s="92">
        <v>1.4471029459114388</v>
      </c>
      <c r="K8" s="102" t="s">
        <v>14</v>
      </c>
      <c r="L8" s="103">
        <v>-3.6917918493255732</v>
      </c>
      <c r="M8" s="24"/>
      <c r="N8" s="38"/>
      <c r="AH8">
        <v>-0.3808519412979243</v>
      </c>
      <c r="AI8">
        <v>0</v>
      </c>
      <c r="AJ8">
        <v>19</v>
      </c>
      <c r="AK8">
        <v>-2.036321895311749</v>
      </c>
      <c r="AL8">
        <v>0</v>
      </c>
      <c r="AM8">
        <v>-2.036321895311749</v>
      </c>
      <c r="AN8">
        <v>2</v>
      </c>
      <c r="BC8"/>
      <c r="BD8"/>
      <c r="BE8"/>
      <c r="BF8"/>
      <c r="BG8"/>
      <c r="BH8"/>
      <c r="BI8"/>
      <c r="BJ8"/>
      <c r="BK8"/>
      <c r="BL8"/>
      <c r="BM8"/>
      <c r="BN8"/>
    </row>
    <row r="9" spans="1:66" ht="15.75">
      <c r="A9" s="22">
        <v>7</v>
      </c>
      <c r="B9" s="87">
        <v>3.8272265687785056</v>
      </c>
      <c r="C9" s="97">
        <v>4.68458691961714</v>
      </c>
      <c r="F9" s="40"/>
      <c r="I9" s="33"/>
      <c r="J9"/>
      <c r="K9" s="93"/>
      <c r="L9" s="93"/>
      <c r="M9" s="24"/>
      <c r="N9" s="38"/>
      <c r="AH9">
        <v>0.17097137670668383</v>
      </c>
      <c r="AI9">
        <v>0</v>
      </c>
      <c r="AJ9">
        <v>37</v>
      </c>
      <c r="AK9">
        <v>-1.4844985773071406</v>
      </c>
      <c r="AL9">
        <v>0</v>
      </c>
      <c r="AM9">
        <v>-1.4844985773071406</v>
      </c>
      <c r="AN9">
        <v>2</v>
      </c>
      <c r="BC9"/>
      <c r="BD9"/>
      <c r="BE9"/>
      <c r="BF9"/>
      <c r="BG9"/>
      <c r="BH9"/>
      <c r="BI9"/>
      <c r="BJ9"/>
      <c r="BK9"/>
      <c r="BL9"/>
      <c r="BM9"/>
      <c r="BN9"/>
    </row>
    <row r="10" spans="1:66" ht="15.75">
      <c r="A10" s="22">
        <v>8</v>
      </c>
      <c r="B10" s="87">
        <v>5.243164675906271</v>
      </c>
      <c r="C10" s="97">
        <v>6.291645405691313</v>
      </c>
      <c r="F10" s="40"/>
      <c r="I10" s="35"/>
      <c r="J10"/>
      <c r="K10" s="24"/>
      <c r="L10" s="24"/>
      <c r="M10" s="24"/>
      <c r="N10" s="38"/>
      <c r="P10" s="29"/>
      <c r="AH10">
        <v>0.722794694711292</v>
      </c>
      <c r="AI10">
        <v>0</v>
      </c>
      <c r="AJ10">
        <v>80</v>
      </c>
      <c r="AK10">
        <v>-1.4844985773071406</v>
      </c>
      <c r="AL10">
        <v>0</v>
      </c>
      <c r="AM10">
        <v>-1.4844985773071406</v>
      </c>
      <c r="AN10">
        <v>9</v>
      </c>
      <c r="BC10"/>
      <c r="BD10"/>
      <c r="BE10"/>
      <c r="BF10"/>
      <c r="BG10"/>
      <c r="BH10"/>
      <c r="BI10"/>
      <c r="BJ10"/>
      <c r="BK10"/>
      <c r="BL10"/>
      <c r="BM10"/>
      <c r="BN10"/>
    </row>
    <row r="11" spans="1:66" ht="15.75">
      <c r="A11" s="22">
        <v>9</v>
      </c>
      <c r="B11" s="87">
        <v>3.2634059342143584</v>
      </c>
      <c r="C11" s="97">
        <v>3.795596382496325</v>
      </c>
      <c r="I11" s="33"/>
      <c r="J11"/>
      <c r="K11" s="24"/>
      <c r="L11" s="24"/>
      <c r="M11" s="24"/>
      <c r="N11" s="38"/>
      <c r="P11" s="29"/>
      <c r="AH11">
        <v>1.2746180127159001</v>
      </c>
      <c r="AI11">
        <v>0</v>
      </c>
      <c r="AJ11">
        <v>121</v>
      </c>
      <c r="AK11">
        <v>-0.9326752593025325</v>
      </c>
      <c r="AL11">
        <v>0</v>
      </c>
      <c r="AM11">
        <v>-0.9326752593025325</v>
      </c>
      <c r="AN11">
        <v>9</v>
      </c>
      <c r="BC11"/>
      <c r="BD11"/>
      <c r="BE11"/>
      <c r="BF11"/>
      <c r="BG11"/>
      <c r="BH11"/>
      <c r="BI11"/>
      <c r="BJ11"/>
      <c r="BK11"/>
      <c r="BL11"/>
      <c r="BM11"/>
      <c r="BN11"/>
    </row>
    <row r="12" spans="1:66" ht="15.75">
      <c r="A12" s="22">
        <v>10</v>
      </c>
      <c r="B12" s="87">
        <v>5.108420370399264</v>
      </c>
      <c r="C12" s="97">
        <v>7.121099969783979</v>
      </c>
      <c r="I12" s="33"/>
      <c r="J12" s="24"/>
      <c r="K12" s="24"/>
      <c r="L12" s="24"/>
      <c r="M12" s="24"/>
      <c r="N12" s="38"/>
      <c r="P12" s="29"/>
      <c r="AH12">
        <v>1.8264413307205083</v>
      </c>
      <c r="AI12">
        <v>7</v>
      </c>
      <c r="AJ12">
        <v>196</v>
      </c>
      <c r="AK12">
        <v>-0.9326752593025325</v>
      </c>
      <c r="AL12">
        <v>0</v>
      </c>
      <c r="AM12">
        <v>-0.9326752593025325</v>
      </c>
      <c r="AN12">
        <v>19</v>
      </c>
      <c r="BC12"/>
      <c r="BD12"/>
      <c r="BE12"/>
      <c r="BF12"/>
      <c r="BG12"/>
      <c r="BH12"/>
      <c r="BI12"/>
      <c r="BJ12"/>
      <c r="BK12"/>
      <c r="BL12"/>
      <c r="BM12"/>
      <c r="BN12"/>
    </row>
    <row r="13" spans="1:66" ht="15.75">
      <c r="A13" s="22">
        <v>11</v>
      </c>
      <c r="B13" s="87">
        <v>5.145024960450368</v>
      </c>
      <c r="C13" s="97">
        <v>7.4504813974828625</v>
      </c>
      <c r="I13" s="33"/>
      <c r="J13" s="24"/>
      <c r="K13" s="24"/>
      <c r="L13" s="24"/>
      <c r="M13" s="24"/>
      <c r="N13" s="38"/>
      <c r="AH13">
        <v>2.3782646487251164</v>
      </c>
      <c r="AI13">
        <v>32</v>
      </c>
      <c r="AJ13">
        <v>317</v>
      </c>
      <c r="AK13">
        <v>-0.3808519412979243</v>
      </c>
      <c r="AL13">
        <v>0</v>
      </c>
      <c r="AM13">
        <v>-0.3808519412979243</v>
      </c>
      <c r="AN13">
        <v>19</v>
      </c>
      <c r="BC13"/>
      <c r="BD13"/>
      <c r="BE13"/>
      <c r="BF13"/>
      <c r="BG13"/>
      <c r="BH13"/>
      <c r="BI13"/>
      <c r="BJ13"/>
      <c r="BK13"/>
      <c r="BL13"/>
      <c r="BM13"/>
      <c r="BN13"/>
    </row>
    <row r="14" spans="1:66" ht="15.75">
      <c r="A14" s="22">
        <v>12</v>
      </c>
      <c r="B14" s="87">
        <v>4.483751538134495</v>
      </c>
      <c r="C14" s="97">
        <v>4.818928483348088</v>
      </c>
      <c r="E14" s="41"/>
      <c r="I14" s="33"/>
      <c r="J14" s="24"/>
      <c r="K14" s="24"/>
      <c r="L14" s="24"/>
      <c r="M14" s="24"/>
      <c r="N14" s="38"/>
      <c r="AH14">
        <v>2.9300879667297246</v>
      </c>
      <c r="AI14">
        <v>124</v>
      </c>
      <c r="AJ14">
        <v>514</v>
      </c>
      <c r="AK14">
        <v>-0.3808519412979243</v>
      </c>
      <c r="AL14">
        <v>0</v>
      </c>
      <c r="AM14">
        <v>-0.3808519412979243</v>
      </c>
      <c r="AN14">
        <v>37</v>
      </c>
      <c r="BC14"/>
      <c r="BD14"/>
      <c r="BE14"/>
      <c r="BF14"/>
      <c r="BG14"/>
      <c r="BH14"/>
      <c r="BI14"/>
      <c r="BJ14"/>
      <c r="BK14"/>
      <c r="BL14"/>
      <c r="BM14"/>
      <c r="BN14"/>
    </row>
    <row r="15" spans="1:66" ht="15.75">
      <c r="A15" s="22">
        <v>13</v>
      </c>
      <c r="B15" s="87">
        <v>4.999419218235243</v>
      </c>
      <c r="C15" s="97">
        <v>4.661574025087415</v>
      </c>
      <c r="E15" s="41"/>
      <c r="I15" s="33"/>
      <c r="J15" s="24"/>
      <c r="K15" s="24"/>
      <c r="L15" s="24"/>
      <c r="M15" s="24"/>
      <c r="N15" s="38"/>
      <c r="AH15">
        <v>3.4819112847343328</v>
      </c>
      <c r="AI15">
        <v>389</v>
      </c>
      <c r="AJ15">
        <v>673</v>
      </c>
      <c r="AK15">
        <v>0.17097137670668383</v>
      </c>
      <c r="AL15">
        <v>0</v>
      </c>
      <c r="AM15">
        <v>0.17097137670668383</v>
      </c>
      <c r="AN15">
        <v>37</v>
      </c>
      <c r="BC15"/>
      <c r="BD15"/>
      <c r="BE15"/>
      <c r="BF15"/>
      <c r="BG15"/>
      <c r="BH15"/>
      <c r="BI15"/>
      <c r="BJ15"/>
      <c r="BK15"/>
      <c r="BL15"/>
      <c r="BM15"/>
      <c r="BN15"/>
    </row>
    <row r="16" spans="1:66" ht="15.75">
      <c r="A16" s="22">
        <v>14</v>
      </c>
      <c r="B16" s="87">
        <v>3.7484471397808297</v>
      </c>
      <c r="C16" s="97">
        <v>4.9485009611544175</v>
      </c>
      <c r="E16" s="41"/>
      <c r="I16" s="33"/>
      <c r="J16" s="24"/>
      <c r="K16" s="24"/>
      <c r="L16" s="24"/>
      <c r="M16" s="24"/>
      <c r="N16" s="38"/>
      <c r="AH16">
        <v>4.0337346027389405</v>
      </c>
      <c r="AI16">
        <v>970</v>
      </c>
      <c r="AJ16">
        <v>881</v>
      </c>
      <c r="AK16">
        <v>0.17097137670668383</v>
      </c>
      <c r="AL16">
        <v>0</v>
      </c>
      <c r="AM16">
        <v>0.17097137670668383</v>
      </c>
      <c r="AN16">
        <v>80</v>
      </c>
      <c r="BC16"/>
      <c r="BD16"/>
      <c r="BE16"/>
      <c r="BF16"/>
      <c r="BG16"/>
      <c r="BH16"/>
      <c r="BI16"/>
      <c r="BJ16"/>
      <c r="BK16"/>
      <c r="BL16"/>
      <c r="BM16"/>
      <c r="BN16"/>
    </row>
    <row r="17" spans="1:66" ht="15.75">
      <c r="A17" s="22">
        <v>15</v>
      </c>
      <c r="B17" s="87">
        <v>5.229388981126576</v>
      </c>
      <c r="C17" s="97">
        <v>6.12439936168176</v>
      </c>
      <c r="I17" s="33"/>
      <c r="J17" s="24"/>
      <c r="K17" s="24"/>
      <c r="L17" s="24"/>
      <c r="M17" s="24"/>
      <c r="N17" s="38"/>
      <c r="AH17">
        <v>4.585557920743549</v>
      </c>
      <c r="AI17">
        <v>1731</v>
      </c>
      <c r="AJ17">
        <v>1172</v>
      </c>
      <c r="AK17">
        <v>0.722794694711292</v>
      </c>
      <c r="AL17">
        <v>0</v>
      </c>
      <c r="AM17">
        <v>0.722794694711292</v>
      </c>
      <c r="AN17">
        <v>80</v>
      </c>
      <c r="BC17"/>
      <c r="BD17"/>
      <c r="BE17"/>
      <c r="BF17"/>
      <c r="BG17"/>
      <c r="BH17"/>
      <c r="BI17"/>
      <c r="BJ17"/>
      <c r="BK17"/>
      <c r="BL17"/>
      <c r="BM17"/>
      <c r="BN17"/>
    </row>
    <row r="18" spans="1:66" ht="15.75">
      <c r="A18" s="22">
        <v>16</v>
      </c>
      <c r="B18" s="87">
        <v>4.419876395725351</v>
      </c>
      <c r="C18" s="97">
        <v>6.3454667802274916</v>
      </c>
      <c r="I18" s="33"/>
      <c r="J18" s="24"/>
      <c r="K18" s="24"/>
      <c r="L18" s="24"/>
      <c r="M18" s="24"/>
      <c r="N18" s="38"/>
      <c r="AH18">
        <v>5.137381238748157</v>
      </c>
      <c r="AI18">
        <v>2274</v>
      </c>
      <c r="AJ18">
        <v>1277</v>
      </c>
      <c r="AK18">
        <v>0.722794694711292</v>
      </c>
      <c r="AL18">
        <v>0</v>
      </c>
      <c r="AM18">
        <v>0.722794694711292</v>
      </c>
      <c r="AN18">
        <v>121</v>
      </c>
      <c r="BC18"/>
      <c r="BD18"/>
      <c r="BE18"/>
      <c r="BF18"/>
      <c r="BG18"/>
      <c r="BH18"/>
      <c r="BI18"/>
      <c r="BJ18"/>
      <c r="BK18"/>
      <c r="BL18"/>
      <c r="BM18"/>
      <c r="BN18"/>
    </row>
    <row r="19" spans="1:66" ht="16.5" thickBot="1">
      <c r="A19" s="22">
        <v>17</v>
      </c>
      <c r="B19" s="87">
        <v>3.9993356188135554</v>
      </c>
      <c r="C19" s="97">
        <v>2.508571686975098</v>
      </c>
      <c r="F19" s="42">
        <v>1</v>
      </c>
      <c r="I19" s="39"/>
      <c r="J19" s="43"/>
      <c r="K19" s="43"/>
      <c r="L19" s="43"/>
      <c r="M19" s="43"/>
      <c r="N19" s="44"/>
      <c r="AH19">
        <v>5.689204556752765</v>
      </c>
      <c r="AI19">
        <v>2088</v>
      </c>
      <c r="AJ19">
        <v>1216</v>
      </c>
      <c r="AK19">
        <v>1.2746180127159001</v>
      </c>
      <c r="AL19">
        <v>0</v>
      </c>
      <c r="AM19">
        <v>1.2746180127159001</v>
      </c>
      <c r="AN19">
        <v>121</v>
      </c>
      <c r="BC19"/>
      <c r="BD19"/>
      <c r="BE19"/>
      <c r="BF19"/>
      <c r="BG19"/>
      <c r="BH19"/>
      <c r="BI19"/>
      <c r="BJ19"/>
      <c r="BK19"/>
      <c r="BL19"/>
      <c r="BM19"/>
      <c r="BN19"/>
    </row>
    <row r="20" spans="1:66" ht="15.75">
      <c r="A20" s="22">
        <v>18</v>
      </c>
      <c r="B20" s="87">
        <v>6.007289472148594</v>
      </c>
      <c r="C20" s="97">
        <v>8.112199560249367</v>
      </c>
      <c r="AH20">
        <v>6.241027874757373</v>
      </c>
      <c r="AI20">
        <v>1446</v>
      </c>
      <c r="AJ20">
        <v>1053</v>
      </c>
      <c r="AK20">
        <v>1.2746180127159001</v>
      </c>
      <c r="AL20">
        <v>7</v>
      </c>
      <c r="AM20">
        <v>1.2746180127159001</v>
      </c>
      <c r="AN20">
        <v>196</v>
      </c>
      <c r="BC20"/>
      <c r="BD20"/>
      <c r="BE20"/>
      <c r="BF20"/>
      <c r="BG20"/>
      <c r="BH20"/>
      <c r="BI20"/>
      <c r="BJ20"/>
      <c r="BK20"/>
      <c r="BL20"/>
      <c r="BM20"/>
      <c r="BN20"/>
    </row>
    <row r="21" spans="1:66" ht="15.75">
      <c r="A21" s="22">
        <v>19</v>
      </c>
      <c r="B21" s="87">
        <v>4.578305625409208</v>
      </c>
      <c r="C21" s="97">
        <v>4.231499787530965</v>
      </c>
      <c r="AH21">
        <v>6.792851192761981</v>
      </c>
      <c r="AI21">
        <v>640</v>
      </c>
      <c r="AJ21">
        <v>832</v>
      </c>
      <c r="AK21">
        <v>1.8264413307205083</v>
      </c>
      <c r="AL21">
        <v>7</v>
      </c>
      <c r="AM21">
        <v>1.8264413307205083</v>
      </c>
      <c r="AN21">
        <v>196</v>
      </c>
      <c r="BC21"/>
      <c r="BD21"/>
      <c r="BE21"/>
      <c r="BF21"/>
      <c r="BG21"/>
      <c r="BH21"/>
      <c r="BI21"/>
      <c r="BJ21"/>
      <c r="BK21"/>
      <c r="BL21"/>
      <c r="BM21"/>
      <c r="BN21"/>
    </row>
    <row r="22" spans="1:66" ht="15.75">
      <c r="A22" s="22">
        <v>20</v>
      </c>
      <c r="B22" s="87">
        <v>5.653483163450929</v>
      </c>
      <c r="C22" s="97">
        <v>6.400535223376253</v>
      </c>
      <c r="AH22">
        <v>7.344674510766589</v>
      </c>
      <c r="AI22">
        <v>234</v>
      </c>
      <c r="AJ22">
        <v>593</v>
      </c>
      <c r="AK22">
        <v>1.8264413307205083</v>
      </c>
      <c r="AL22">
        <v>32</v>
      </c>
      <c r="AM22">
        <v>1.8264413307205083</v>
      </c>
      <c r="AN22">
        <v>317</v>
      </c>
      <c r="BC22"/>
      <c r="BD22"/>
      <c r="BE22"/>
      <c r="BF22"/>
      <c r="BG22"/>
      <c r="BH22"/>
      <c r="BI22"/>
      <c r="BJ22"/>
      <c r="BK22"/>
      <c r="BL22"/>
      <c r="BM22"/>
      <c r="BN22"/>
    </row>
    <row r="23" spans="1:66" ht="15.75">
      <c r="A23" s="22">
        <v>21</v>
      </c>
      <c r="B23" s="87">
        <v>2.4496479475159654</v>
      </c>
      <c r="C23" s="97">
        <v>0.0015547440512539978</v>
      </c>
      <c r="AH23">
        <v>7.8964978287711975</v>
      </c>
      <c r="AI23">
        <v>56</v>
      </c>
      <c r="AJ23">
        <v>425</v>
      </c>
      <c r="AK23">
        <v>2.3782646487251164</v>
      </c>
      <c r="AL23">
        <v>32</v>
      </c>
      <c r="AM23">
        <v>2.3782646487251164</v>
      </c>
      <c r="AN23">
        <v>317</v>
      </c>
      <c r="BC23"/>
      <c r="BD23"/>
      <c r="BE23"/>
      <c r="BF23"/>
      <c r="BG23"/>
      <c r="BH23"/>
      <c r="BI23"/>
      <c r="BJ23"/>
      <c r="BK23"/>
      <c r="BL23"/>
      <c r="BM23"/>
      <c r="BN23"/>
    </row>
    <row r="24" spans="1:66" ht="15.75">
      <c r="A24" s="22">
        <v>22</v>
      </c>
      <c r="B24" s="87">
        <v>5.391842246482509</v>
      </c>
      <c r="C24" s="97">
        <v>5.748852515062967</v>
      </c>
      <c r="I24" s="45"/>
      <c r="AH24">
        <v>8.448321146775806</v>
      </c>
      <c r="AI24">
        <v>7</v>
      </c>
      <c r="AJ24">
        <v>252</v>
      </c>
      <c r="AK24">
        <v>2.3782646487251164</v>
      </c>
      <c r="AL24">
        <v>124</v>
      </c>
      <c r="AM24">
        <v>2.3782646487251164</v>
      </c>
      <c r="AN24">
        <v>514</v>
      </c>
      <c r="BC24"/>
      <c r="BD24"/>
      <c r="BE24"/>
      <c r="BF24"/>
      <c r="BG24"/>
      <c r="BH24"/>
      <c r="BI24"/>
      <c r="BJ24"/>
      <c r="BK24"/>
      <c r="BL24"/>
      <c r="BM24"/>
      <c r="BN24"/>
    </row>
    <row r="25" spans="1:66" ht="15.75">
      <c r="A25" s="22">
        <v>23</v>
      </c>
      <c r="B25" s="87">
        <v>4.26104210356679</v>
      </c>
      <c r="C25" s="97">
        <v>2.9532805129372153</v>
      </c>
      <c r="AH25">
        <v>9.000144464780414</v>
      </c>
      <c r="AI25">
        <v>1</v>
      </c>
      <c r="AJ25">
        <v>150</v>
      </c>
      <c r="AK25">
        <v>2.9300879667297246</v>
      </c>
      <c r="AL25">
        <v>124</v>
      </c>
      <c r="AM25">
        <v>2.9300879667297246</v>
      </c>
      <c r="AN25">
        <v>514</v>
      </c>
      <c r="BC25"/>
      <c r="BD25"/>
      <c r="BE25"/>
      <c r="BF25"/>
      <c r="BG25"/>
      <c r="BH25"/>
      <c r="BI25"/>
      <c r="BJ25"/>
      <c r="BK25"/>
      <c r="BL25"/>
      <c r="BM25"/>
      <c r="BN25"/>
    </row>
    <row r="26" spans="1:66" ht="15.75">
      <c r="A26" s="22">
        <v>24</v>
      </c>
      <c r="B26" s="87">
        <v>5.195987403491404</v>
      </c>
      <c r="C26" s="97">
        <v>5.360851092337536</v>
      </c>
      <c r="AH26">
        <v>9.551967782785022</v>
      </c>
      <c r="AI26">
        <v>1</v>
      </c>
      <c r="AJ26">
        <v>70</v>
      </c>
      <c r="AK26">
        <v>2.9300879667297246</v>
      </c>
      <c r="AL26">
        <v>389</v>
      </c>
      <c r="AM26">
        <v>2.9300879667297246</v>
      </c>
      <c r="AN26">
        <v>673</v>
      </c>
      <c r="BC26"/>
      <c r="BD26"/>
      <c r="BE26"/>
      <c r="BF26"/>
      <c r="BG26"/>
      <c r="BH26"/>
      <c r="BI26"/>
      <c r="BJ26"/>
      <c r="BK26"/>
      <c r="BL26"/>
      <c r="BM26"/>
      <c r="BN26"/>
    </row>
    <row r="27" spans="1:66" ht="15.75">
      <c r="A27" s="22">
        <v>25</v>
      </c>
      <c r="B27" s="87">
        <v>5.348785319644215</v>
      </c>
      <c r="C27" s="97">
        <v>5.330349575069994</v>
      </c>
      <c r="AH27">
        <v>10.10379110078963</v>
      </c>
      <c r="AI27">
        <v>0</v>
      </c>
      <c r="AJ27">
        <v>50</v>
      </c>
      <c r="AK27">
        <v>3.4819112847343328</v>
      </c>
      <c r="AL27">
        <v>389</v>
      </c>
      <c r="AM27">
        <v>3.4819112847343328</v>
      </c>
      <c r="AN27">
        <v>673</v>
      </c>
      <c r="BC27"/>
      <c r="BD27"/>
      <c r="BE27"/>
      <c r="BF27"/>
      <c r="BG27"/>
      <c r="BH27"/>
      <c r="BI27"/>
      <c r="BJ27"/>
      <c r="BK27"/>
      <c r="BL27"/>
      <c r="BM27"/>
      <c r="BN27"/>
    </row>
    <row r="28" spans="1:66" ht="15.75">
      <c r="A28" s="22">
        <v>26</v>
      </c>
      <c r="B28" s="87">
        <v>4.743768807877962</v>
      </c>
      <c r="C28" s="97">
        <v>3.3538327694647028</v>
      </c>
      <c r="AH28">
        <v>10.655614418794238</v>
      </c>
      <c r="AI28">
        <v>0</v>
      </c>
      <c r="AJ28">
        <v>29</v>
      </c>
      <c r="AK28">
        <v>3.4819112847343328</v>
      </c>
      <c r="AL28">
        <v>970</v>
      </c>
      <c r="AM28">
        <v>3.4819112847343328</v>
      </c>
      <c r="AN28">
        <v>881</v>
      </c>
      <c r="BC28"/>
      <c r="BD28"/>
      <c r="BE28"/>
      <c r="BF28"/>
      <c r="BG28"/>
      <c r="BH28"/>
      <c r="BI28"/>
      <c r="BJ28"/>
      <c r="BK28"/>
      <c r="BL28"/>
      <c r="BM28"/>
      <c r="BN28"/>
    </row>
    <row r="29" spans="1:66" ht="15.75">
      <c r="A29" s="22">
        <v>27</v>
      </c>
      <c r="B29" s="87">
        <v>5.6478305654961005</v>
      </c>
      <c r="C29" s="97">
        <v>3.91889753137415</v>
      </c>
      <c r="AH29">
        <v>11.207437736798846</v>
      </c>
      <c r="AI29">
        <v>0</v>
      </c>
      <c r="AJ29">
        <v>14</v>
      </c>
      <c r="AK29">
        <v>4.0337346027389405</v>
      </c>
      <c r="AL29">
        <v>970</v>
      </c>
      <c r="AM29">
        <v>4.0337346027389405</v>
      </c>
      <c r="AN29">
        <v>881</v>
      </c>
      <c r="BC29"/>
      <c r="BD29"/>
      <c r="BE29"/>
      <c r="BF29"/>
      <c r="BG29"/>
      <c r="BH29"/>
      <c r="BI29"/>
      <c r="BJ29"/>
      <c r="BK29"/>
      <c r="BL29"/>
      <c r="BM29"/>
      <c r="BN29"/>
    </row>
    <row r="30" spans="1:66" ht="15.75">
      <c r="A30" s="22">
        <v>28</v>
      </c>
      <c r="B30" s="87">
        <v>5.10573059548887</v>
      </c>
      <c r="C30" s="97">
        <v>6.524406087759046</v>
      </c>
      <c r="AH30">
        <v>11.759261054803455</v>
      </c>
      <c r="AI30">
        <v>0</v>
      </c>
      <c r="AJ30">
        <v>6</v>
      </c>
      <c r="AK30">
        <v>4.0337346027389405</v>
      </c>
      <c r="AL30">
        <v>1731</v>
      </c>
      <c r="AM30">
        <v>4.0337346027389405</v>
      </c>
      <c r="AN30">
        <v>1172</v>
      </c>
      <c r="BC30"/>
      <c r="BD30"/>
      <c r="BE30"/>
      <c r="BF30"/>
      <c r="BG30"/>
      <c r="BH30"/>
      <c r="BI30"/>
      <c r="BJ30"/>
      <c r="BK30"/>
      <c r="BL30"/>
      <c r="BM30"/>
      <c r="BN30"/>
    </row>
    <row r="31" spans="1:66" ht="15.75">
      <c r="A31" s="22">
        <v>29</v>
      </c>
      <c r="B31" s="87">
        <v>6.18281651641862</v>
      </c>
      <c r="C31" s="97">
        <v>5.853626652381791</v>
      </c>
      <c r="AH31">
        <v>12.311084372808063</v>
      </c>
      <c r="AI31">
        <v>0</v>
      </c>
      <c r="AJ31">
        <v>3</v>
      </c>
      <c r="AK31">
        <v>4.585557920743549</v>
      </c>
      <c r="AL31">
        <v>1731</v>
      </c>
      <c r="AM31">
        <v>4.585557920743549</v>
      </c>
      <c r="AN31">
        <v>1172</v>
      </c>
      <c r="BC31"/>
      <c r="BD31"/>
      <c r="BE31"/>
      <c r="BF31"/>
      <c r="BG31"/>
      <c r="BH31"/>
      <c r="BI31"/>
      <c r="BJ31"/>
      <c r="BK31"/>
      <c r="BL31"/>
      <c r="BM31"/>
      <c r="BN31"/>
    </row>
    <row r="32" spans="1:66" ht="15.75">
      <c r="A32" s="22">
        <v>30</v>
      </c>
      <c r="B32" s="87">
        <v>4.046496469055369</v>
      </c>
      <c r="C32" s="97">
        <v>2.4406211516832568</v>
      </c>
      <c r="AH32">
        <v>12.862907690812671</v>
      </c>
      <c r="AI32">
        <v>0</v>
      </c>
      <c r="AJ32">
        <v>0</v>
      </c>
      <c r="AK32">
        <v>4.585557920743549</v>
      </c>
      <c r="AL32">
        <v>2274</v>
      </c>
      <c r="AM32">
        <v>4.585557920743549</v>
      </c>
      <c r="AN32">
        <v>1277</v>
      </c>
      <c r="BC32"/>
      <c r="BD32"/>
      <c r="BE32"/>
      <c r="BF32"/>
      <c r="BG32"/>
      <c r="BH32"/>
      <c r="BI32"/>
      <c r="BJ32"/>
      <c r="BK32"/>
      <c r="BL32"/>
      <c r="BM32"/>
      <c r="BN32"/>
    </row>
    <row r="33" spans="1:66" ht="15.75">
      <c r="A33" s="22">
        <v>31</v>
      </c>
      <c r="B33" s="87">
        <v>5.3478852165033635</v>
      </c>
      <c r="C33" s="97">
        <v>5.349625649480857</v>
      </c>
      <c r="AH33">
        <v>13.414731008817279</v>
      </c>
      <c r="AI33">
        <v>0</v>
      </c>
      <c r="AJ33">
        <v>2</v>
      </c>
      <c r="AK33">
        <v>5.137381238748157</v>
      </c>
      <c r="AL33">
        <v>2274</v>
      </c>
      <c r="AM33">
        <v>5.137381238748157</v>
      </c>
      <c r="AN33">
        <v>1277</v>
      </c>
      <c r="BC33"/>
      <c r="BD33"/>
      <c r="BE33"/>
      <c r="BF33"/>
      <c r="BG33"/>
      <c r="BH33"/>
      <c r="BI33"/>
      <c r="BJ33"/>
      <c r="BK33"/>
      <c r="BL33"/>
      <c r="BM33"/>
      <c r="BN33"/>
    </row>
    <row r="34" spans="1:66" ht="15.75">
      <c r="A34" s="22">
        <v>32</v>
      </c>
      <c r="B34" s="87">
        <v>5.820812615265288</v>
      </c>
      <c r="C34" s="97">
        <v>4.957839568014222</v>
      </c>
      <c r="AK34">
        <v>5.137381238748157</v>
      </c>
      <c r="AL34">
        <v>2088</v>
      </c>
      <c r="AM34">
        <v>5.137381238748157</v>
      </c>
      <c r="AN34">
        <v>1216</v>
      </c>
      <c r="BC34"/>
      <c r="BD34"/>
      <c r="BE34"/>
      <c r="BF34"/>
      <c r="BG34"/>
      <c r="BH34"/>
      <c r="BI34"/>
      <c r="BJ34"/>
      <c r="BK34"/>
      <c r="BL34"/>
      <c r="BM34"/>
      <c r="BN34"/>
    </row>
    <row r="35" spans="1:66" ht="15.75">
      <c r="A35" s="22">
        <v>33</v>
      </c>
      <c r="B35" s="87">
        <v>5.512366700976519</v>
      </c>
      <c r="C35" s="97">
        <v>6.9035808524917535</v>
      </c>
      <c r="AK35">
        <v>5.689204556752765</v>
      </c>
      <c r="AL35">
        <v>2088</v>
      </c>
      <c r="AM35">
        <v>5.689204556752765</v>
      </c>
      <c r="AN35">
        <v>1216</v>
      </c>
      <c r="BC35"/>
      <c r="BD35"/>
      <c r="BE35"/>
      <c r="BF35"/>
      <c r="BG35"/>
      <c r="BH35"/>
      <c r="BI35"/>
      <c r="BJ35"/>
      <c r="BK35"/>
      <c r="BL35"/>
      <c r="BM35"/>
      <c r="BN35"/>
    </row>
    <row r="36" spans="1:66" ht="15.75">
      <c r="A36" s="22">
        <v>34</v>
      </c>
      <c r="B36" s="87">
        <v>2.186504261617119</v>
      </c>
      <c r="C36" s="97">
        <v>2.51318271076268</v>
      </c>
      <c r="AK36">
        <v>5.689204556752765</v>
      </c>
      <c r="AL36">
        <v>1446</v>
      </c>
      <c r="AM36">
        <v>5.689204556752765</v>
      </c>
      <c r="AN36">
        <v>1053</v>
      </c>
      <c r="BC36"/>
      <c r="BD36"/>
      <c r="BE36"/>
      <c r="BF36"/>
      <c r="BG36"/>
      <c r="BH36"/>
      <c r="BI36"/>
      <c r="BJ36"/>
      <c r="BK36"/>
      <c r="BL36"/>
      <c r="BM36"/>
      <c r="BN36"/>
    </row>
    <row r="37" spans="1:66" ht="15.75">
      <c r="A37" s="22">
        <v>35</v>
      </c>
      <c r="B37" s="87">
        <v>3.9766073329151346</v>
      </c>
      <c r="C37" s="97">
        <v>5.782196304893153</v>
      </c>
      <c r="AK37">
        <v>6.241027874757373</v>
      </c>
      <c r="AL37">
        <v>1446</v>
      </c>
      <c r="AM37">
        <v>6.241027874757373</v>
      </c>
      <c r="AN37">
        <v>1053</v>
      </c>
      <c r="BC37"/>
      <c r="BD37"/>
      <c r="BE37"/>
      <c r="BF37"/>
      <c r="BG37"/>
      <c r="BH37"/>
      <c r="BI37"/>
      <c r="BJ37"/>
      <c r="BK37"/>
      <c r="BL37"/>
      <c r="BM37"/>
      <c r="BN37"/>
    </row>
    <row r="38" spans="1:66" ht="15.75">
      <c r="A38" s="22">
        <v>36</v>
      </c>
      <c r="B38" s="87">
        <v>5.595976558719109</v>
      </c>
      <c r="C38" s="97">
        <v>4.391149962233128</v>
      </c>
      <c r="AK38">
        <v>6.241027874757373</v>
      </c>
      <c r="AL38">
        <v>640</v>
      </c>
      <c r="AM38">
        <v>6.241027874757373</v>
      </c>
      <c r="AN38">
        <v>832</v>
      </c>
      <c r="BC38"/>
      <c r="BD38"/>
      <c r="BE38"/>
      <c r="BF38"/>
      <c r="BG38"/>
      <c r="BH38"/>
      <c r="BI38"/>
      <c r="BJ38"/>
      <c r="BK38"/>
      <c r="BL38"/>
      <c r="BM38"/>
      <c r="BN38"/>
    </row>
    <row r="39" spans="1:66" ht="15.75">
      <c r="A39" s="22">
        <v>37</v>
      </c>
      <c r="B39" s="87">
        <v>5.842887675685607</v>
      </c>
      <c r="C39" s="97">
        <v>5.971277877796223</v>
      </c>
      <c r="AK39">
        <v>6.792851192761981</v>
      </c>
      <c r="AL39">
        <v>640</v>
      </c>
      <c r="AM39">
        <v>6.792851192761981</v>
      </c>
      <c r="AN39">
        <v>832</v>
      </c>
      <c r="BC39"/>
      <c r="BD39"/>
      <c r="BE39"/>
      <c r="BF39"/>
      <c r="BG39"/>
      <c r="BH39"/>
      <c r="BI39"/>
      <c r="BJ39"/>
      <c r="BK39"/>
      <c r="BL39"/>
      <c r="BM39"/>
      <c r="BN39"/>
    </row>
    <row r="40" spans="1:66" ht="15.75">
      <c r="A40" s="22">
        <v>38</v>
      </c>
      <c r="B40" s="87">
        <v>4.377162475197332</v>
      </c>
      <c r="C40" s="97">
        <v>3.104968177363524</v>
      </c>
      <c r="AK40">
        <v>6.792851192761981</v>
      </c>
      <c r="AL40">
        <v>234</v>
      </c>
      <c r="AM40">
        <v>6.792851192761981</v>
      </c>
      <c r="AN40">
        <v>593</v>
      </c>
      <c r="BC40"/>
      <c r="BD40"/>
      <c r="BE40"/>
      <c r="BF40"/>
      <c r="BG40"/>
      <c r="BH40"/>
      <c r="BI40"/>
      <c r="BJ40"/>
      <c r="BK40"/>
      <c r="BL40"/>
      <c r="BM40"/>
      <c r="BN40"/>
    </row>
    <row r="41" spans="1:66" ht="15.75">
      <c r="A41" s="22">
        <v>39</v>
      </c>
      <c r="B41" s="87">
        <v>4.939958407725059</v>
      </c>
      <c r="C41" s="97">
        <v>3.496408230485844</v>
      </c>
      <c r="AK41">
        <v>7.344674510766589</v>
      </c>
      <c r="AL41">
        <v>234</v>
      </c>
      <c r="AM41">
        <v>7.344674510766589</v>
      </c>
      <c r="AN41">
        <v>593</v>
      </c>
      <c r="BC41"/>
      <c r="BD41"/>
      <c r="BE41"/>
      <c r="BF41"/>
      <c r="BG41"/>
      <c r="BH41"/>
      <c r="BI41"/>
      <c r="BJ41"/>
      <c r="BK41"/>
      <c r="BL41"/>
      <c r="BM41"/>
      <c r="BN41"/>
    </row>
    <row r="42" spans="1:66" ht="15.75">
      <c r="A42" s="22">
        <v>40</v>
      </c>
      <c r="B42" s="87">
        <v>3.9331444293658064</v>
      </c>
      <c r="C42" s="97">
        <v>4.174727871030552</v>
      </c>
      <c r="AK42">
        <v>7.344674510766589</v>
      </c>
      <c r="AL42">
        <v>56</v>
      </c>
      <c r="AM42">
        <v>7.344674510766589</v>
      </c>
      <c r="AN42">
        <v>425</v>
      </c>
      <c r="BC42"/>
      <c r="BD42"/>
      <c r="BE42"/>
      <c r="BF42"/>
      <c r="BG42"/>
      <c r="BH42"/>
      <c r="BI42"/>
      <c r="BJ42"/>
      <c r="BK42"/>
      <c r="BL42"/>
      <c r="BM42"/>
      <c r="BN42"/>
    </row>
    <row r="43" spans="1:66" ht="15.75">
      <c r="A43" s="22">
        <v>41</v>
      </c>
      <c r="B43" s="87">
        <v>5.678289649919233</v>
      </c>
      <c r="C43" s="97">
        <v>7.287423563382769</v>
      </c>
      <c r="AK43">
        <v>7.8964978287711975</v>
      </c>
      <c r="AL43">
        <v>56</v>
      </c>
      <c r="AM43">
        <v>7.8964978287711975</v>
      </c>
      <c r="AN43">
        <v>425</v>
      </c>
      <c r="BC43"/>
      <c r="BD43"/>
      <c r="BE43"/>
      <c r="BF43"/>
      <c r="BG43"/>
      <c r="BH43"/>
      <c r="BI43"/>
      <c r="BJ43"/>
      <c r="BK43"/>
      <c r="BL43"/>
      <c r="BM43"/>
      <c r="BN43"/>
    </row>
    <row r="44" spans="1:66" ht="15.75">
      <c r="A44" s="22">
        <v>42</v>
      </c>
      <c r="B44" s="87">
        <v>3.7316246337605827</v>
      </c>
      <c r="C44" s="97">
        <v>5.299266489948423</v>
      </c>
      <c r="AK44">
        <v>7.8964978287711975</v>
      </c>
      <c r="AL44">
        <v>7</v>
      </c>
      <c r="AM44">
        <v>7.8964978287711975</v>
      </c>
      <c r="AN44">
        <v>252</v>
      </c>
      <c r="BC44"/>
      <c r="BD44"/>
      <c r="BE44"/>
      <c r="BF44"/>
      <c r="BG44"/>
      <c r="BH44"/>
      <c r="BI44"/>
      <c r="BJ44"/>
      <c r="BK44"/>
      <c r="BL44"/>
      <c r="BM44"/>
      <c r="BN44"/>
    </row>
    <row r="45" spans="1:66" ht="15.75">
      <c r="A45" s="22">
        <v>43</v>
      </c>
      <c r="B45" s="87">
        <v>6.006818368943226</v>
      </c>
      <c r="C45" s="97">
        <v>6.675887096114314</v>
      </c>
      <c r="AK45">
        <v>8.448321146775806</v>
      </c>
      <c r="AL45">
        <v>7</v>
      </c>
      <c r="AM45">
        <v>8.448321146775806</v>
      </c>
      <c r="AN45">
        <v>252</v>
      </c>
      <c r="BC45"/>
      <c r="BD45"/>
      <c r="BE45"/>
      <c r="BF45"/>
      <c r="BG45"/>
      <c r="BH45"/>
      <c r="BI45"/>
      <c r="BJ45"/>
      <c r="BK45"/>
      <c r="BL45"/>
      <c r="BM45"/>
      <c r="BN45"/>
    </row>
    <row r="46" spans="1:66" ht="15.75">
      <c r="A46" s="22">
        <v>44</v>
      </c>
      <c r="B46" s="87">
        <v>5.76619712989338</v>
      </c>
      <c r="C46" s="97">
        <v>6.015231117605363</v>
      </c>
      <c r="I46" s="45"/>
      <c r="AK46">
        <v>8.448321146775806</v>
      </c>
      <c r="AL46">
        <v>1</v>
      </c>
      <c r="AM46">
        <v>8.448321146775806</v>
      </c>
      <c r="AN46">
        <v>150</v>
      </c>
      <c r="BC46"/>
      <c r="BD46"/>
      <c r="BE46"/>
      <c r="BF46"/>
      <c r="BG46"/>
      <c r="BH46"/>
      <c r="BI46"/>
      <c r="BJ46"/>
      <c r="BK46"/>
      <c r="BL46"/>
      <c r="BM46"/>
      <c r="BN46"/>
    </row>
    <row r="47" spans="1:66" ht="15.75">
      <c r="A47" s="22">
        <v>45</v>
      </c>
      <c r="B47" s="87">
        <v>5.710240637761568</v>
      </c>
      <c r="C47" s="97">
        <v>7.63712923032805</v>
      </c>
      <c r="AK47">
        <v>9.000144464780414</v>
      </c>
      <c r="AL47">
        <v>1</v>
      </c>
      <c r="AM47">
        <v>9.000144464780414</v>
      </c>
      <c r="AN47">
        <v>150</v>
      </c>
      <c r="BC47"/>
      <c r="BD47"/>
      <c r="BE47"/>
      <c r="BF47"/>
      <c r="BG47"/>
      <c r="BH47"/>
      <c r="BI47"/>
      <c r="BJ47"/>
      <c r="BK47"/>
      <c r="BL47"/>
      <c r="BM47"/>
      <c r="BN47"/>
    </row>
    <row r="48" spans="1:66" ht="15.75">
      <c r="A48" s="22">
        <v>46</v>
      </c>
      <c r="B48" s="87">
        <v>5.036542801769838</v>
      </c>
      <c r="C48" s="97">
        <v>5.354612782039995</v>
      </c>
      <c r="AK48">
        <v>9.000144464780414</v>
      </c>
      <c r="AL48">
        <v>1</v>
      </c>
      <c r="AM48">
        <v>9.000144464780414</v>
      </c>
      <c r="AN48">
        <v>70</v>
      </c>
      <c r="BC48"/>
      <c r="BD48"/>
      <c r="BE48"/>
      <c r="BF48"/>
      <c r="BG48"/>
      <c r="BH48"/>
      <c r="BI48"/>
      <c r="BJ48"/>
      <c r="BK48"/>
      <c r="BL48"/>
      <c r="BM48"/>
      <c r="BN48"/>
    </row>
    <row r="49" spans="1:66" ht="15.75">
      <c r="A49" s="22">
        <v>47</v>
      </c>
      <c r="B49" s="87">
        <v>4.200271736997749</v>
      </c>
      <c r="C49" s="97">
        <v>3.7034483786131616</v>
      </c>
      <c r="AK49">
        <v>9.551967782785022</v>
      </c>
      <c r="AL49">
        <v>1</v>
      </c>
      <c r="AM49">
        <v>9.551967782785022</v>
      </c>
      <c r="AN49">
        <v>70</v>
      </c>
      <c r="BC49"/>
      <c r="BD49"/>
      <c r="BE49"/>
      <c r="BF49"/>
      <c r="BG49"/>
      <c r="BH49"/>
      <c r="BI49"/>
      <c r="BJ49"/>
      <c r="BK49"/>
      <c r="BL49"/>
      <c r="BM49"/>
      <c r="BN49"/>
    </row>
    <row r="50" spans="1:66" ht="15.75">
      <c r="A50" s="22">
        <v>48</v>
      </c>
      <c r="B50" s="87">
        <v>5.299922555263325</v>
      </c>
      <c r="C50" s="97">
        <v>6.935106395621983</v>
      </c>
      <c r="AK50">
        <v>9.551967782785022</v>
      </c>
      <c r="AL50">
        <v>0</v>
      </c>
      <c r="AM50">
        <v>9.551967782785022</v>
      </c>
      <c r="AN50">
        <v>50</v>
      </c>
      <c r="BC50"/>
      <c r="BD50"/>
      <c r="BE50"/>
      <c r="BF50"/>
      <c r="BG50"/>
      <c r="BH50"/>
      <c r="BI50"/>
      <c r="BJ50"/>
      <c r="BK50"/>
      <c r="BL50"/>
      <c r="BM50"/>
      <c r="BN50"/>
    </row>
    <row r="51" spans="1:66" ht="15.75">
      <c r="A51" s="22">
        <v>49</v>
      </c>
      <c r="B51" s="87">
        <v>5.3671594617391065</v>
      </c>
      <c r="C51" s="97">
        <v>5.076694060916862</v>
      </c>
      <c r="AK51">
        <v>10.10379110078963</v>
      </c>
      <c r="AL51">
        <v>0</v>
      </c>
      <c r="AM51">
        <v>10.10379110078963</v>
      </c>
      <c r="AN51">
        <v>50</v>
      </c>
      <c r="BC51"/>
      <c r="BD51"/>
      <c r="BE51"/>
      <c r="BF51"/>
      <c r="BG51"/>
      <c r="BH51"/>
      <c r="BI51"/>
      <c r="BJ51"/>
      <c r="BK51"/>
      <c r="BL51"/>
      <c r="BM51"/>
      <c r="BN51"/>
    </row>
    <row r="52" spans="1:66" ht="15.75">
      <c r="A52" s="22">
        <v>50</v>
      </c>
      <c r="B52" s="87">
        <v>3.9825436806956573</v>
      </c>
      <c r="C52" s="97">
        <v>3.6530576322495203</v>
      </c>
      <c r="AK52">
        <v>10.10379110078963</v>
      </c>
      <c r="AL52">
        <v>0</v>
      </c>
      <c r="AM52">
        <v>10.10379110078963</v>
      </c>
      <c r="AN52">
        <v>29</v>
      </c>
      <c r="BC52"/>
      <c r="BD52"/>
      <c r="BE52"/>
      <c r="BF52"/>
      <c r="BG52"/>
      <c r="BH52"/>
      <c r="BI52"/>
      <c r="BJ52"/>
      <c r="BK52"/>
      <c r="BL52"/>
      <c r="BM52"/>
      <c r="BN52"/>
    </row>
    <row r="53" spans="1:66" ht="15.75">
      <c r="A53" s="22">
        <v>51</v>
      </c>
      <c r="B53" s="87">
        <v>3.8965326681363184</v>
      </c>
      <c r="C53" s="97">
        <v>2.0003079521430984</v>
      </c>
      <c r="AK53">
        <v>10.655614418794238</v>
      </c>
      <c r="AL53">
        <v>0</v>
      </c>
      <c r="AM53">
        <v>10.655614418794238</v>
      </c>
      <c r="AN53">
        <v>29</v>
      </c>
      <c r="BC53"/>
      <c r="BD53"/>
      <c r="BE53"/>
      <c r="BF53"/>
      <c r="BG53"/>
      <c r="BH53"/>
      <c r="BI53"/>
      <c r="BJ53"/>
      <c r="BK53"/>
      <c r="BL53"/>
      <c r="BM53"/>
      <c r="BN53"/>
    </row>
    <row r="54" spans="1:66" ht="15.75">
      <c r="A54" s="22">
        <v>52</v>
      </c>
      <c r="B54" s="87">
        <v>4.250607011379507</v>
      </c>
      <c r="C54" s="97">
        <v>5.0254310642627935</v>
      </c>
      <c r="AK54">
        <v>10.655614418794238</v>
      </c>
      <c r="AL54">
        <v>0</v>
      </c>
      <c r="AM54">
        <v>10.655614418794238</v>
      </c>
      <c r="AN54">
        <v>14</v>
      </c>
      <c r="BC54"/>
      <c r="BD54"/>
      <c r="BE54"/>
      <c r="BF54"/>
      <c r="BG54"/>
      <c r="BH54"/>
      <c r="BI54"/>
      <c r="BJ54"/>
      <c r="BK54"/>
      <c r="BL54"/>
      <c r="BM54"/>
      <c r="BN54"/>
    </row>
    <row r="55" spans="1:66" ht="15.75">
      <c r="A55" s="22">
        <v>53</v>
      </c>
      <c r="B55" s="87">
        <v>5.239509771109618</v>
      </c>
      <c r="C55" s="97">
        <v>5.500313263368466</v>
      </c>
      <c r="AK55">
        <v>11.207437736798846</v>
      </c>
      <c r="AL55">
        <v>0</v>
      </c>
      <c r="AM55">
        <v>11.207437736798846</v>
      </c>
      <c r="AN55">
        <v>14</v>
      </c>
      <c r="BC55"/>
      <c r="BD55"/>
      <c r="BE55"/>
      <c r="BF55"/>
      <c r="BG55"/>
      <c r="BH55"/>
      <c r="BI55"/>
      <c r="BJ55"/>
      <c r="BK55"/>
      <c r="BL55"/>
      <c r="BM55"/>
      <c r="BN55"/>
    </row>
    <row r="56" spans="1:66" ht="15.75">
      <c r="A56" s="22">
        <v>54</v>
      </c>
      <c r="B56" s="87">
        <v>5.009969663404376</v>
      </c>
      <c r="C56" s="97">
        <v>4.132599428374538</v>
      </c>
      <c r="AK56">
        <v>11.207437736798846</v>
      </c>
      <c r="AL56">
        <v>0</v>
      </c>
      <c r="AM56">
        <v>11.207437736798846</v>
      </c>
      <c r="AN56">
        <v>6</v>
      </c>
      <c r="BC56"/>
      <c r="BD56"/>
      <c r="BE56"/>
      <c r="BF56"/>
      <c r="BG56"/>
      <c r="BH56"/>
      <c r="BI56"/>
      <c r="BJ56"/>
      <c r="BK56"/>
      <c r="BL56"/>
      <c r="BM56"/>
      <c r="BN56"/>
    </row>
    <row r="57" spans="1:66" ht="15.75">
      <c r="A57" s="22">
        <v>55</v>
      </c>
      <c r="B57" s="87">
        <v>4.231065026347294</v>
      </c>
      <c r="C57" s="97">
        <v>2.161505714924237</v>
      </c>
      <c r="AK57">
        <v>11.759261054803455</v>
      </c>
      <c r="AL57">
        <v>0</v>
      </c>
      <c r="AM57">
        <v>11.759261054803455</v>
      </c>
      <c r="AN57">
        <v>6</v>
      </c>
      <c r="BC57"/>
      <c r="BD57"/>
      <c r="BE57"/>
      <c r="BF57"/>
      <c r="BG57"/>
      <c r="BH57"/>
      <c r="BI57"/>
      <c r="BJ57"/>
      <c r="BK57"/>
      <c r="BL57"/>
      <c r="BM57"/>
      <c r="BN57"/>
    </row>
    <row r="58" spans="1:66" ht="15.75">
      <c r="A58" s="22">
        <v>56</v>
      </c>
      <c r="B58" s="87">
        <v>2.4806588341714986</v>
      </c>
      <c r="C58" s="97">
        <v>3.9065833221936592</v>
      </c>
      <c r="AK58">
        <v>11.759261054803455</v>
      </c>
      <c r="AL58">
        <v>0</v>
      </c>
      <c r="AM58">
        <v>11.759261054803455</v>
      </c>
      <c r="AN58">
        <v>3</v>
      </c>
      <c r="BC58"/>
      <c r="BD58"/>
      <c r="BE58"/>
      <c r="BF58"/>
      <c r="BG58"/>
      <c r="BH58"/>
      <c r="BI58"/>
      <c r="BJ58"/>
      <c r="BK58"/>
      <c r="BL58"/>
      <c r="BM58"/>
      <c r="BN58"/>
    </row>
    <row r="59" spans="1:66" ht="15.75">
      <c r="A59" s="22">
        <v>57</v>
      </c>
      <c r="B59" s="87">
        <v>4.6222547237548905</v>
      </c>
      <c r="C59" s="97">
        <v>5.6095150185617495</v>
      </c>
      <c r="AK59">
        <v>12.311084372808063</v>
      </c>
      <c r="AL59">
        <v>0</v>
      </c>
      <c r="AM59">
        <v>12.311084372808063</v>
      </c>
      <c r="AN59">
        <v>3</v>
      </c>
      <c r="BC59"/>
      <c r="BD59"/>
      <c r="BE59"/>
      <c r="BF59"/>
      <c r="BG59"/>
      <c r="BH59"/>
      <c r="BI59"/>
      <c r="BJ59"/>
      <c r="BK59"/>
      <c r="BL59"/>
      <c r="BM59"/>
      <c r="BN59"/>
    </row>
    <row r="60" spans="1:66" ht="15.75">
      <c r="A60" s="22">
        <v>58</v>
      </c>
      <c r="B60" s="87">
        <v>5.148806033731734</v>
      </c>
      <c r="C60" s="97">
        <v>5.0640269711868875</v>
      </c>
      <c r="AK60">
        <v>12.311084372808063</v>
      </c>
      <c r="AL60">
        <v>0</v>
      </c>
      <c r="AM60">
        <v>12.311084372808063</v>
      </c>
      <c r="AN60">
        <v>0</v>
      </c>
      <c r="BC60"/>
      <c r="BD60"/>
      <c r="BE60"/>
      <c r="BF60"/>
      <c r="BG60"/>
      <c r="BH60"/>
      <c r="BI60"/>
      <c r="BJ60"/>
      <c r="BK60"/>
      <c r="BL60"/>
      <c r="BM60"/>
      <c r="BN60"/>
    </row>
    <row r="61" spans="1:66" ht="15.75">
      <c r="A61" s="22">
        <v>59</v>
      </c>
      <c r="B61" s="87">
        <v>4.045287100690068</v>
      </c>
      <c r="C61" s="97">
        <v>4.651772716826174</v>
      </c>
      <c r="AK61">
        <v>12.862907690812671</v>
      </c>
      <c r="AL61">
        <v>0</v>
      </c>
      <c r="AM61">
        <v>12.862907690812671</v>
      </c>
      <c r="AN61">
        <v>0</v>
      </c>
      <c r="BC61"/>
      <c r="BD61"/>
      <c r="BE61"/>
      <c r="BF61"/>
      <c r="BG61"/>
      <c r="BH61"/>
      <c r="BI61"/>
      <c r="BJ61"/>
      <c r="BK61"/>
      <c r="BL61"/>
      <c r="BM61"/>
      <c r="BN61"/>
    </row>
    <row r="62" spans="1:66" ht="15.75">
      <c r="A62" s="22">
        <v>60</v>
      </c>
      <c r="B62" s="87">
        <v>4.311156033933471</v>
      </c>
      <c r="C62" s="97">
        <v>4.274673095638709</v>
      </c>
      <c r="AK62">
        <v>12.862907690812671</v>
      </c>
      <c r="AL62">
        <v>0</v>
      </c>
      <c r="AM62">
        <v>12.862907690812671</v>
      </c>
      <c r="AN62">
        <v>2</v>
      </c>
      <c r="BC62"/>
      <c r="BD62"/>
      <c r="BE62"/>
      <c r="BF62"/>
      <c r="BG62"/>
      <c r="BH62"/>
      <c r="BI62"/>
      <c r="BJ62"/>
      <c r="BK62"/>
      <c r="BL62"/>
      <c r="BM62"/>
      <c r="BN62"/>
    </row>
    <row r="63" spans="1:66" ht="15.75">
      <c r="A63" s="22">
        <v>61</v>
      </c>
      <c r="B63" s="87">
        <v>5.260645276444913</v>
      </c>
      <c r="C63" s="97">
        <v>6.978117024207393</v>
      </c>
      <c r="AK63">
        <v>13.414731008817279</v>
      </c>
      <c r="AL63">
        <v>0</v>
      </c>
      <c r="AM63">
        <v>13.414731008817279</v>
      </c>
      <c r="AN63">
        <v>2</v>
      </c>
      <c r="BC63"/>
      <c r="BD63"/>
      <c r="BE63"/>
      <c r="BF63"/>
      <c r="BG63"/>
      <c r="BH63"/>
      <c r="BI63"/>
      <c r="BJ63"/>
      <c r="BK63"/>
      <c r="BL63"/>
      <c r="BM63"/>
      <c r="BN63"/>
    </row>
    <row r="64" spans="1:66" ht="15.75">
      <c r="A64" s="22">
        <v>62</v>
      </c>
      <c r="B64" s="87">
        <v>4.300979547178077</v>
      </c>
      <c r="C64" s="97">
        <v>3.3159310365229056</v>
      </c>
      <c r="AK64">
        <v>13.414731008817279</v>
      </c>
      <c r="AL64">
        <v>0</v>
      </c>
      <c r="AM64">
        <v>13.414731008817279</v>
      </c>
      <c r="AN64">
        <v>0</v>
      </c>
      <c r="BC64"/>
      <c r="BD64"/>
      <c r="BE64"/>
      <c r="BF64"/>
      <c r="BG64"/>
      <c r="BH64"/>
      <c r="BI64"/>
      <c r="BJ64"/>
      <c r="BK64"/>
      <c r="BL64"/>
      <c r="BM64"/>
      <c r="BN64"/>
    </row>
    <row r="65" spans="1:66" ht="15.75">
      <c r="A65" s="22">
        <v>63</v>
      </c>
      <c r="B65" s="87">
        <v>3.7589269828890535</v>
      </c>
      <c r="C65" s="97">
        <v>2.012723834189051</v>
      </c>
      <c r="BC65"/>
      <c r="BD65"/>
      <c r="BE65"/>
      <c r="BF65"/>
      <c r="BG65"/>
      <c r="BH65"/>
      <c r="BI65"/>
      <c r="BJ65"/>
      <c r="BK65"/>
      <c r="BL65"/>
      <c r="BM65"/>
      <c r="BN65"/>
    </row>
    <row r="66" spans="1:66" ht="15.75">
      <c r="A66" s="22">
        <v>64</v>
      </c>
      <c r="B66" s="87">
        <v>4.33739628427501</v>
      </c>
      <c r="C66" s="97">
        <v>7.4297136570799225</v>
      </c>
      <c r="BC66"/>
      <c r="BD66"/>
      <c r="BE66"/>
      <c r="BF66"/>
      <c r="BG66"/>
      <c r="BH66"/>
      <c r="BI66"/>
      <c r="BJ66"/>
      <c r="BK66"/>
      <c r="BL66"/>
      <c r="BM66"/>
      <c r="BN66"/>
    </row>
    <row r="67" spans="1:66" ht="15.75">
      <c r="A67" s="22">
        <v>65</v>
      </c>
      <c r="B67" s="87">
        <v>3.8071842144728705</v>
      </c>
      <c r="C67" s="97">
        <v>7.415351637331129</v>
      </c>
      <c r="AI67">
        <f aca="true" t="shared" si="0" ref="AI67:AN67">SUM(AI1:AI65)</f>
        <v>10000</v>
      </c>
      <c r="AJ67">
        <f t="shared" si="0"/>
        <v>10000</v>
      </c>
      <c r="AK67">
        <f t="shared" si="0"/>
        <v>311.1340531037347</v>
      </c>
      <c r="AL67">
        <f t="shared" si="0"/>
        <v>20000</v>
      </c>
      <c r="AM67">
        <f t="shared" si="0"/>
        <v>311.1340531037347</v>
      </c>
      <c r="AN67">
        <f t="shared" si="0"/>
        <v>20000</v>
      </c>
      <c r="BC67"/>
      <c r="BD67"/>
      <c r="BE67"/>
      <c r="BF67"/>
      <c r="BG67"/>
      <c r="BH67"/>
      <c r="BI67"/>
      <c r="BJ67"/>
      <c r="BK67"/>
      <c r="BL67"/>
      <c r="BM67"/>
      <c r="BN67"/>
    </row>
    <row r="68" spans="1:66" ht="15.75">
      <c r="A68" s="22">
        <v>66</v>
      </c>
      <c r="B68" s="87">
        <v>4.171817127430841</v>
      </c>
      <c r="C68" s="97">
        <v>4.346052082550235</v>
      </c>
      <c r="BC68"/>
      <c r="BD68"/>
      <c r="BE68"/>
      <c r="BF68"/>
      <c r="BG68"/>
      <c r="BH68"/>
      <c r="BI68"/>
      <c r="BJ68"/>
      <c r="BK68"/>
      <c r="BL68"/>
      <c r="BM68"/>
      <c r="BN68"/>
    </row>
    <row r="69" spans="1:66" ht="15.75">
      <c r="A69" s="22">
        <v>67</v>
      </c>
      <c r="B69" s="87">
        <v>3.5684628671811445</v>
      </c>
      <c r="C69" s="97">
        <v>3.930289547208124</v>
      </c>
      <c r="BC69"/>
      <c r="BD69"/>
      <c r="BE69"/>
      <c r="BF69"/>
      <c r="BG69"/>
      <c r="BH69"/>
      <c r="BI69"/>
      <c r="BJ69"/>
      <c r="BK69"/>
      <c r="BL69"/>
      <c r="BM69"/>
      <c r="BN69"/>
    </row>
    <row r="70" spans="1:66" ht="15.75">
      <c r="A70" s="22">
        <v>68</v>
      </c>
      <c r="B70" s="87">
        <v>3.520132402314917</v>
      </c>
      <c r="C70" s="97">
        <v>1.144056299277798</v>
      </c>
      <c r="BC70"/>
      <c r="BD70"/>
      <c r="BE70"/>
      <c r="BF70"/>
      <c r="BG70"/>
      <c r="BH70"/>
      <c r="BI70"/>
      <c r="BJ70"/>
      <c r="BK70"/>
      <c r="BL70"/>
      <c r="BM70"/>
      <c r="BN70"/>
    </row>
    <row r="71" spans="1:66" ht="15.75">
      <c r="A71" s="22">
        <v>69</v>
      </c>
      <c r="B71" s="87">
        <v>5.405873979738346</v>
      </c>
      <c r="C71" s="97">
        <v>5.742565436748151</v>
      </c>
      <c r="BC71"/>
      <c r="BD71"/>
      <c r="BE71"/>
      <c r="BF71"/>
      <c r="BG71"/>
      <c r="BH71"/>
      <c r="BI71"/>
      <c r="BJ71"/>
      <c r="BK71"/>
      <c r="BL71"/>
      <c r="BM71"/>
      <c r="BN71"/>
    </row>
    <row r="72" spans="1:66" ht="15.75">
      <c r="A72" s="22">
        <v>70</v>
      </c>
      <c r="B72" s="87">
        <v>5.308692047756638</v>
      </c>
      <c r="C72" s="97">
        <v>3.629934820176313</v>
      </c>
      <c r="BC72"/>
      <c r="BD72"/>
      <c r="BE72"/>
      <c r="BF72"/>
      <c r="BG72"/>
      <c r="BH72"/>
      <c r="BI72"/>
      <c r="BJ72"/>
      <c r="BK72"/>
      <c r="BL72"/>
      <c r="BM72"/>
      <c r="BN72"/>
    </row>
    <row r="73" spans="1:66" ht="15.75">
      <c r="A73" s="22">
        <v>71</v>
      </c>
      <c r="B73" s="87">
        <v>4.021447722987634</v>
      </c>
      <c r="C73" s="97">
        <v>3.7607596424011187</v>
      </c>
      <c r="BC73"/>
      <c r="BD73"/>
      <c r="BE73"/>
      <c r="BF73"/>
      <c r="BG73"/>
      <c r="BH73"/>
      <c r="BI73"/>
      <c r="BJ73"/>
      <c r="BK73"/>
      <c r="BL73"/>
      <c r="BM73"/>
      <c r="BN73"/>
    </row>
    <row r="74" spans="1:66" ht="15.75">
      <c r="A74" s="22">
        <v>72</v>
      </c>
      <c r="B74" s="87">
        <v>4.2328660421498485</v>
      </c>
      <c r="C74" s="97">
        <v>6.529740183720083</v>
      </c>
      <c r="BC74"/>
      <c r="BD74"/>
      <c r="BE74"/>
      <c r="BF74"/>
      <c r="BG74"/>
      <c r="BH74"/>
      <c r="BI74"/>
      <c r="BJ74"/>
      <c r="BK74"/>
      <c r="BL74"/>
      <c r="BM74"/>
      <c r="BN74"/>
    </row>
    <row r="75" spans="1:66" ht="15.75">
      <c r="A75" s="22">
        <v>73</v>
      </c>
      <c r="B75" s="87">
        <v>4.31463441612106</v>
      </c>
      <c r="C75" s="97">
        <v>4.175948536664057</v>
      </c>
      <c r="BC75"/>
      <c r="BD75"/>
      <c r="BE75"/>
      <c r="BF75"/>
      <c r="BG75"/>
      <c r="BH75"/>
      <c r="BI75"/>
      <c r="BJ75"/>
      <c r="BK75"/>
      <c r="BL75"/>
      <c r="BM75"/>
      <c r="BN75"/>
    </row>
    <row r="76" spans="1:66" ht="15.75">
      <c r="A76" s="22">
        <v>74</v>
      </c>
      <c r="B76" s="87">
        <v>3.9505267468345404</v>
      </c>
      <c r="C76" s="97">
        <v>5.062568632482579</v>
      </c>
      <c r="BC76"/>
      <c r="BD76"/>
      <c r="BE76"/>
      <c r="BF76"/>
      <c r="BG76"/>
      <c r="BH76"/>
      <c r="BI76"/>
      <c r="BJ76"/>
      <c r="BK76"/>
      <c r="BL76"/>
      <c r="BM76"/>
      <c r="BN76"/>
    </row>
    <row r="77" spans="1:66" ht="15.75">
      <c r="A77" s="22">
        <v>75</v>
      </c>
      <c r="B77" s="87">
        <v>5.432603837275903</v>
      </c>
      <c r="C77" s="97">
        <v>9.945907728870647</v>
      </c>
      <c r="BC77"/>
      <c r="BD77"/>
      <c r="BE77"/>
      <c r="BF77"/>
      <c r="BG77"/>
      <c r="BH77"/>
      <c r="BI77"/>
      <c r="BJ77"/>
      <c r="BK77"/>
      <c r="BL77"/>
      <c r="BM77"/>
      <c r="BN77"/>
    </row>
    <row r="78" spans="1:66" ht="15.75">
      <c r="A78" s="22">
        <v>76</v>
      </c>
      <c r="B78" s="87">
        <v>5.9930627220907144</v>
      </c>
      <c r="C78" s="97">
        <v>3.408080925143981</v>
      </c>
      <c r="BC78"/>
      <c r="BD78"/>
      <c r="BE78"/>
      <c r="BF78"/>
      <c r="BG78"/>
      <c r="BH78"/>
      <c r="BI78"/>
      <c r="BJ78"/>
      <c r="BK78"/>
      <c r="BL78"/>
      <c r="BM78"/>
      <c r="BN78"/>
    </row>
    <row r="79" spans="1:66" ht="15.75">
      <c r="A79" s="22">
        <v>77</v>
      </c>
      <c r="B79" s="87">
        <v>3.7638038317295632</v>
      </c>
      <c r="C79" s="97">
        <v>6.329477868677568</v>
      </c>
      <c r="BC79"/>
      <c r="BD79"/>
      <c r="BE79"/>
      <c r="BF79"/>
      <c r="BG79"/>
      <c r="BH79"/>
      <c r="BI79"/>
      <c r="BJ79"/>
      <c r="BK79"/>
      <c r="BL79"/>
      <c r="BM79"/>
      <c r="BN79"/>
    </row>
    <row r="80" spans="1:66" ht="15.75">
      <c r="A80" s="22">
        <v>78</v>
      </c>
      <c r="B80" s="87">
        <v>5.140886244211619</v>
      </c>
      <c r="C80" s="97">
        <v>5.532779893148669</v>
      </c>
      <c r="BC80"/>
      <c r="BD80"/>
      <c r="BE80"/>
      <c r="BF80"/>
      <c r="BG80"/>
      <c r="BH80"/>
      <c r="BI80"/>
      <c r="BJ80"/>
      <c r="BK80"/>
      <c r="BL80"/>
      <c r="BM80"/>
      <c r="BN80"/>
    </row>
    <row r="81" spans="1:66" ht="15.75">
      <c r="A81" s="22">
        <v>79</v>
      </c>
      <c r="B81" s="87">
        <v>5.322961334152573</v>
      </c>
      <c r="C81" s="97">
        <v>4.312216491000252</v>
      </c>
      <c r="BC81"/>
      <c r="BD81"/>
      <c r="BE81"/>
      <c r="BF81"/>
      <c r="BG81"/>
      <c r="BH81"/>
      <c r="BI81"/>
      <c r="BJ81"/>
      <c r="BK81"/>
      <c r="BL81"/>
      <c r="BM81"/>
      <c r="BN81"/>
    </row>
    <row r="82" spans="1:66" ht="15.75">
      <c r="A82" s="22">
        <v>80</v>
      </c>
      <c r="B82" s="87">
        <v>5.332044678227841</v>
      </c>
      <c r="C82" s="97">
        <v>5.249376703738289</v>
      </c>
      <c r="BC82"/>
      <c r="BD82"/>
      <c r="BE82"/>
      <c r="BF82"/>
      <c r="BG82"/>
      <c r="BH82"/>
      <c r="BI82"/>
      <c r="BJ82"/>
      <c r="BK82"/>
      <c r="BL82"/>
      <c r="BM82"/>
      <c r="BN82"/>
    </row>
    <row r="83" spans="1:66" ht="15.75">
      <c r="A83" s="22">
        <v>81</v>
      </c>
      <c r="B83" s="87">
        <v>4.083497158485134</v>
      </c>
      <c r="C83" s="97">
        <v>4.354852551352004</v>
      </c>
      <c r="BC83"/>
      <c r="BD83"/>
      <c r="BE83"/>
      <c r="BF83"/>
      <c r="BG83"/>
      <c r="BH83"/>
      <c r="BI83"/>
      <c r="BJ83"/>
      <c r="BK83"/>
      <c r="BL83"/>
      <c r="BM83"/>
      <c r="BN83"/>
    </row>
    <row r="84" spans="1:66" ht="15.75">
      <c r="A84" s="22">
        <v>82</v>
      </c>
      <c r="B84" s="87">
        <v>6.834064833254523</v>
      </c>
      <c r="C84" s="97">
        <v>7.1428017622213975</v>
      </c>
      <c r="BC84"/>
      <c r="BD84"/>
      <c r="BE84"/>
      <c r="BF84"/>
      <c r="BG84"/>
      <c r="BH84"/>
      <c r="BI84"/>
      <c r="BJ84"/>
      <c r="BK84"/>
      <c r="BL84"/>
      <c r="BM84"/>
      <c r="BN84"/>
    </row>
    <row r="85" spans="1:66" ht="15.75">
      <c r="A85" s="22">
        <v>83</v>
      </c>
      <c r="B85" s="87">
        <v>3.523428073337121</v>
      </c>
      <c r="C85" s="97">
        <v>4.117646208329294</v>
      </c>
      <c r="BC85"/>
      <c r="BD85"/>
      <c r="BE85"/>
      <c r="BF85"/>
      <c r="BG85"/>
      <c r="BH85"/>
      <c r="BI85"/>
      <c r="BJ85"/>
      <c r="BK85"/>
      <c r="BL85"/>
      <c r="BM85"/>
      <c r="BN85"/>
    </row>
    <row r="86" spans="1:66" ht="15.75">
      <c r="A86" s="22">
        <v>84</v>
      </c>
      <c r="B86" s="87">
        <v>4.224630083389665</v>
      </c>
      <c r="C86" s="97">
        <v>4.659165115607689</v>
      </c>
      <c r="BC86"/>
      <c r="BD86"/>
      <c r="BE86"/>
      <c r="BF86"/>
      <c r="BG86"/>
      <c r="BH86"/>
      <c r="BI86"/>
      <c r="BJ86"/>
      <c r="BK86"/>
      <c r="BL86"/>
      <c r="BM86"/>
      <c r="BN86"/>
    </row>
    <row r="87" spans="1:66" ht="15.75">
      <c r="A87" s="22">
        <v>85</v>
      </c>
      <c r="B87" s="87">
        <v>5.667212743482868</v>
      </c>
      <c r="C87" s="97">
        <v>6.964981024000711</v>
      </c>
      <c r="BC87"/>
      <c r="BD87"/>
      <c r="BE87"/>
      <c r="BF87"/>
      <c r="BG87"/>
      <c r="BH87"/>
      <c r="BI87"/>
      <c r="BJ87"/>
      <c r="BK87"/>
      <c r="BL87"/>
      <c r="BM87"/>
      <c r="BN87"/>
    </row>
    <row r="88" spans="1:66" ht="15.75">
      <c r="A88" s="22">
        <v>86</v>
      </c>
      <c r="B88" s="87">
        <v>4.698393121126275</v>
      </c>
      <c r="C88" s="97">
        <v>1.9602007702232787</v>
      </c>
      <c r="BC88"/>
      <c r="BD88"/>
      <c r="BE88"/>
      <c r="BF88"/>
      <c r="BG88"/>
      <c r="BH88"/>
      <c r="BI88"/>
      <c r="BJ88"/>
      <c r="BK88"/>
      <c r="BL88"/>
      <c r="BM88"/>
      <c r="BN88"/>
    </row>
    <row r="89" spans="1:66" ht="15.75">
      <c r="A89" s="22">
        <v>87</v>
      </c>
      <c r="B89" s="87">
        <v>4.736091091601868</v>
      </c>
      <c r="C89" s="97">
        <v>4.92254718380325</v>
      </c>
      <c r="BC89"/>
      <c r="BD89"/>
      <c r="BE89"/>
      <c r="BF89"/>
      <c r="BG89"/>
      <c r="BH89"/>
      <c r="BI89"/>
      <c r="BJ89"/>
      <c r="BK89"/>
      <c r="BL89"/>
      <c r="BM89"/>
      <c r="BN89"/>
    </row>
    <row r="90" spans="1:66" ht="15.75">
      <c r="A90" s="22">
        <v>88</v>
      </c>
      <c r="B90" s="87">
        <v>5.0804200569988245</v>
      </c>
      <c r="C90" s="97">
        <v>4.729681101277425</v>
      </c>
      <c r="BC90"/>
      <c r="BD90"/>
      <c r="BE90"/>
      <c r="BF90"/>
      <c r="BG90"/>
      <c r="BH90"/>
      <c r="BI90"/>
      <c r="BJ90"/>
      <c r="BK90"/>
      <c r="BL90"/>
      <c r="BM90"/>
      <c r="BN90"/>
    </row>
    <row r="91" spans="1:66" ht="15.75">
      <c r="A91" s="22">
        <v>89</v>
      </c>
      <c r="B91" s="87">
        <v>6.498320020346191</v>
      </c>
      <c r="C91" s="97">
        <v>6.350532960341529</v>
      </c>
      <c r="BC91"/>
      <c r="BD91"/>
      <c r="BE91"/>
      <c r="BF91"/>
      <c r="BG91"/>
      <c r="BH91"/>
      <c r="BI91"/>
      <c r="BJ91"/>
      <c r="BK91"/>
      <c r="BL91"/>
      <c r="BM91"/>
      <c r="BN91"/>
    </row>
    <row r="92" spans="1:66" ht="15.75">
      <c r="A92" s="22">
        <v>90</v>
      </c>
      <c r="B92" s="87">
        <v>4.3233724128206195</v>
      </c>
      <c r="C92" s="97">
        <v>4.080353861644893</v>
      </c>
      <c r="BC92"/>
      <c r="BD92"/>
      <c r="BE92"/>
      <c r="BF92"/>
      <c r="BG92"/>
      <c r="BH92"/>
      <c r="BI92"/>
      <c r="BJ92"/>
      <c r="BK92"/>
      <c r="BL92"/>
      <c r="BM92"/>
      <c r="BN92"/>
    </row>
    <row r="93" spans="1:66" ht="15.75">
      <c r="A93" s="22">
        <v>91</v>
      </c>
      <c r="B93" s="87">
        <v>5.531342550280211</v>
      </c>
      <c r="C93" s="97">
        <v>6.887730735022279</v>
      </c>
      <c r="BC93"/>
      <c r="BD93"/>
      <c r="BE93"/>
      <c r="BF93"/>
      <c r="BG93"/>
      <c r="BH93"/>
      <c r="BI93"/>
      <c r="BJ93"/>
      <c r="BK93"/>
      <c r="BL93"/>
      <c r="BM93"/>
      <c r="BN93"/>
    </row>
    <row r="94" spans="1:66" ht="15.75">
      <c r="A94" s="22">
        <v>92</v>
      </c>
      <c r="B94" s="87">
        <v>5.839470659802922</v>
      </c>
      <c r="C94" s="97">
        <v>5.872575089906989</v>
      </c>
      <c r="BC94"/>
      <c r="BD94"/>
      <c r="BE94"/>
      <c r="BF94"/>
      <c r="BG94"/>
      <c r="BH94"/>
      <c r="BI94"/>
      <c r="BJ94"/>
      <c r="BK94"/>
      <c r="BL94"/>
      <c r="BM94"/>
      <c r="BN94"/>
    </row>
    <row r="95" spans="1:66" ht="15.75">
      <c r="A95" s="22">
        <v>93</v>
      </c>
      <c r="B95" s="87">
        <v>4.387358691043855</v>
      </c>
      <c r="C95" s="97">
        <v>5.001312444464407</v>
      </c>
      <c r="BC95"/>
      <c r="BD95"/>
      <c r="BE95"/>
      <c r="BF95"/>
      <c r="BG95"/>
      <c r="BH95"/>
      <c r="BI95"/>
      <c r="BJ95"/>
      <c r="BK95"/>
      <c r="BL95"/>
      <c r="BM95"/>
      <c r="BN95"/>
    </row>
    <row r="96" spans="1:66" ht="15.75">
      <c r="A96" s="22">
        <v>94</v>
      </c>
      <c r="B96" s="87">
        <v>5.3333112009896855</v>
      </c>
      <c r="C96" s="97">
        <v>4.1088114632112465</v>
      </c>
      <c r="BC96"/>
      <c r="BD96"/>
      <c r="BE96"/>
      <c r="BF96"/>
      <c r="BG96"/>
      <c r="BH96"/>
      <c r="BI96"/>
      <c r="BJ96"/>
      <c r="BK96"/>
      <c r="BL96"/>
      <c r="BM96"/>
      <c r="BN96"/>
    </row>
    <row r="97" spans="1:66" ht="15.75">
      <c r="A97" s="22">
        <v>95</v>
      </c>
      <c r="B97" s="87">
        <v>4.322335304779555</v>
      </c>
      <c r="C97" s="97">
        <v>7.596403895561089</v>
      </c>
      <c r="BC97"/>
      <c r="BD97"/>
      <c r="BE97"/>
      <c r="BF97"/>
      <c r="BG97"/>
      <c r="BH97"/>
      <c r="BI97"/>
      <c r="BJ97"/>
      <c r="BK97"/>
      <c r="BL97"/>
      <c r="BM97"/>
      <c r="BN97"/>
    </row>
    <row r="98" spans="1:66" ht="15.75">
      <c r="A98" s="22">
        <v>96</v>
      </c>
      <c r="B98" s="87">
        <v>4.398120991566013</v>
      </c>
      <c r="C98" s="97">
        <v>3.414453445713858</v>
      </c>
      <c r="BC98"/>
      <c r="BD98"/>
      <c r="BE98"/>
      <c r="BF98"/>
      <c r="BG98"/>
      <c r="BH98"/>
      <c r="BI98"/>
      <c r="BJ98"/>
      <c r="BK98"/>
      <c r="BL98"/>
      <c r="BM98"/>
      <c r="BN98"/>
    </row>
    <row r="99" spans="1:66" ht="15.75">
      <c r="A99" s="22">
        <v>97</v>
      </c>
      <c r="B99" s="87">
        <v>3.4514704502634674</v>
      </c>
      <c r="C99" s="97">
        <v>2.628848098796022</v>
      </c>
      <c r="BC99"/>
      <c r="BD99"/>
      <c r="BE99"/>
      <c r="BF99"/>
      <c r="BG99"/>
      <c r="BH99"/>
      <c r="BI99"/>
      <c r="BJ99"/>
      <c r="BK99"/>
      <c r="BL99"/>
      <c r="BM99"/>
      <c r="BN99"/>
    </row>
    <row r="100" spans="1:66" ht="15.75">
      <c r="A100" s="22">
        <v>98</v>
      </c>
      <c r="B100" s="87">
        <v>5.505120482997437</v>
      </c>
      <c r="C100" s="97">
        <v>5.964538509889946</v>
      </c>
      <c r="BC100"/>
      <c r="BD100"/>
      <c r="BE100"/>
      <c r="BF100"/>
      <c r="BG100"/>
      <c r="BH100"/>
      <c r="BI100"/>
      <c r="BJ100"/>
      <c r="BK100"/>
      <c r="BL100"/>
      <c r="BM100"/>
      <c r="BN100"/>
    </row>
    <row r="101" spans="1:66" ht="15.75">
      <c r="A101" s="22">
        <v>99</v>
      </c>
      <c r="B101" s="87">
        <v>5.9107020081761545</v>
      </c>
      <c r="C101" s="97">
        <v>6.69506288597541</v>
      </c>
      <c r="BC101"/>
      <c r="BD101"/>
      <c r="BE101"/>
      <c r="BF101"/>
      <c r="BG101"/>
      <c r="BH101"/>
      <c r="BI101"/>
      <c r="BJ101"/>
      <c r="BK101"/>
      <c r="BL101"/>
      <c r="BM101"/>
      <c r="BN101"/>
    </row>
    <row r="102" spans="1:66" ht="15.75">
      <c r="A102" s="22">
        <v>100</v>
      </c>
      <c r="B102" s="87">
        <v>5.010072288160323</v>
      </c>
      <c r="C102" s="97">
        <v>3.6767146594647877</v>
      </c>
      <c r="BC102"/>
      <c r="BD102"/>
      <c r="BE102"/>
      <c r="BF102"/>
      <c r="BG102"/>
      <c r="BH102"/>
      <c r="BI102"/>
      <c r="BJ102"/>
      <c r="BK102"/>
      <c r="BL102"/>
      <c r="BM102"/>
      <c r="BN102"/>
    </row>
    <row r="103" spans="1:3" ht="15.75">
      <c r="A103" s="46" t="s">
        <v>23</v>
      </c>
      <c r="B103"/>
      <c r="C103" s="98"/>
    </row>
  </sheetData>
  <mergeCells count="2">
    <mergeCell ref="I4:J4"/>
    <mergeCell ref="K4:L4"/>
  </mergeCells>
  <printOptions/>
  <pageMargins left="0.75" right="0.75" top="1" bottom="1" header="0.5" footer="0.5"/>
  <pageSetup horizontalDpi="200" verticalDpi="2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Least Median of Squares Regression</dc:title>
  <dc:subject/>
  <dc:creator>Humberto Barreto</dc:creator>
  <cp:keywords/>
  <dc:description/>
  <cp:lastModifiedBy>Humberto Barreto</cp:lastModifiedBy>
  <dcterms:created xsi:type="dcterms:W3CDTF">2001-06-22T15:35:12Z</dcterms:created>
  <dcterms:modified xsi:type="dcterms:W3CDTF">2006-07-19T18:20:43Z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